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Q:\ASA\ASA20\"/>
    </mc:Choice>
  </mc:AlternateContent>
  <xr:revisionPtr revIDLastSave="0" documentId="8_{B551F481-BED7-4936-9395-16EE87473F74}" xr6:coauthVersionLast="45" xr6:coauthVersionMax="45" xr10:uidLastSave="{00000000-0000-0000-0000-000000000000}"/>
  <bookViews>
    <workbookView xWindow="-110" yWindow="-110" windowWidth="19420" windowHeight="10420" tabRatio="819" xr2:uid="{00000000-000D-0000-FFFF-FFFF00000000}"/>
  </bookViews>
  <sheets>
    <sheet name="ASA1" sheetId="11" r:id="rId1"/>
    <sheet name="ASA2" sheetId="3" r:id="rId2"/>
    <sheet name="ASA3" sheetId="22" r:id="rId3"/>
    <sheet name="PublishedSum 4" sheetId="16" r:id="rId4"/>
    <sheet name="Salary Sched 5" sheetId="13" r:id="rId5"/>
    <sheet name="Paym 6 (over $2,500)" sheetId="18" r:id="rId6"/>
    <sheet name="Paym 7 ($1000 to $2500)" sheetId="19" r:id="rId7"/>
    <sheet name="Paym 8 ($500 to $999)" sheetId="2" r:id="rId8"/>
    <sheet name="9 Contracts Exceeding 25,000" sheetId="2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13" l="1"/>
  <c r="B6" i="13"/>
  <c r="A6" i="18" l="1"/>
  <c r="A5" i="18"/>
  <c r="H45" i="11" l="1"/>
  <c r="H47" i="11" s="1"/>
  <c r="H44" i="11"/>
  <c r="B23" i="16"/>
  <c r="M22" i="16"/>
  <c r="L22" i="16"/>
  <c r="K22" i="16"/>
  <c r="J22" i="16"/>
  <c r="I22" i="16"/>
  <c r="H22" i="16"/>
  <c r="G22" i="16"/>
  <c r="F22" i="16"/>
  <c r="E22" i="16"/>
  <c r="B21" i="16"/>
  <c r="M21" i="16"/>
  <c r="L21" i="16"/>
  <c r="K21" i="16"/>
  <c r="J21" i="16"/>
  <c r="I21" i="16"/>
  <c r="H21" i="16"/>
  <c r="G21" i="16"/>
  <c r="F21" i="16"/>
  <c r="E21" i="16"/>
  <c r="M17" i="16"/>
  <c r="L17" i="16"/>
  <c r="K17" i="16"/>
  <c r="J17" i="16"/>
  <c r="I17" i="16"/>
  <c r="H17" i="16"/>
  <c r="G17" i="16"/>
  <c r="F17" i="16"/>
  <c r="E17" i="16"/>
  <c r="M16" i="16"/>
  <c r="L16" i="16"/>
  <c r="K16" i="16"/>
  <c r="J16" i="16"/>
  <c r="I16" i="16"/>
  <c r="H16" i="16"/>
  <c r="G16" i="16"/>
  <c r="F16" i="16"/>
  <c r="E16" i="16"/>
  <c r="I15" i="16"/>
  <c r="H15" i="16"/>
  <c r="F15" i="16"/>
  <c r="E15" i="16"/>
  <c r="M14" i="16"/>
  <c r="L14" i="16"/>
  <c r="K14" i="16"/>
  <c r="J14" i="16"/>
  <c r="I14" i="16"/>
  <c r="H14" i="16"/>
  <c r="G14" i="16"/>
  <c r="F14" i="16"/>
  <c r="E14" i="16"/>
  <c r="K26" i="22"/>
  <c r="M20" i="16" s="1"/>
  <c r="J26" i="22"/>
  <c r="L20" i="16" s="1"/>
  <c r="I26" i="22"/>
  <c r="K20" i="16" s="1"/>
  <c r="H26" i="22"/>
  <c r="J20" i="16" s="1"/>
  <c r="G26" i="22"/>
  <c r="I20" i="16" s="1"/>
  <c r="F26" i="22"/>
  <c r="H20" i="16" s="1"/>
  <c r="E26" i="22"/>
  <c r="G20" i="16" s="1"/>
  <c r="D26" i="22"/>
  <c r="F20" i="16" s="1"/>
  <c r="C26" i="22"/>
  <c r="E20" i="16" s="1"/>
  <c r="K21" i="22"/>
  <c r="J21" i="22"/>
  <c r="H21" i="22"/>
  <c r="G21" i="22"/>
  <c r="F21" i="22"/>
  <c r="E21" i="22"/>
  <c r="D21" i="22"/>
  <c r="C21" i="22"/>
  <c r="K20" i="22"/>
  <c r="M19" i="16" s="1"/>
  <c r="J20" i="22"/>
  <c r="L19" i="16" s="1"/>
  <c r="H20" i="22"/>
  <c r="J19" i="16" s="1"/>
  <c r="G20" i="22"/>
  <c r="I19" i="16" s="1"/>
  <c r="F20" i="22"/>
  <c r="H19" i="16" s="1"/>
  <c r="E20" i="22"/>
  <c r="G19" i="16" s="1"/>
  <c r="D20" i="22"/>
  <c r="F19" i="16" s="1"/>
  <c r="C20" i="22"/>
  <c r="E19" i="16" s="1"/>
  <c r="K11" i="22"/>
  <c r="M18" i="16" s="1"/>
  <c r="J11" i="22"/>
  <c r="L18" i="16" s="1"/>
  <c r="I11" i="22"/>
  <c r="K18" i="16" s="1"/>
  <c r="H11" i="22"/>
  <c r="J18" i="16" s="1"/>
  <c r="G11" i="22"/>
  <c r="I18" i="16" s="1"/>
  <c r="F11" i="22"/>
  <c r="H18" i="16" s="1"/>
  <c r="E11" i="22"/>
  <c r="G18" i="16" s="1"/>
  <c r="D11" i="22"/>
  <c r="F18" i="16" s="1"/>
  <c r="C11" i="22"/>
  <c r="E18" i="16" s="1"/>
  <c r="D26" i="11"/>
  <c r="K27" i="3"/>
  <c r="K30" i="3" s="1"/>
  <c r="K34" i="3" s="1"/>
  <c r="J27" i="3"/>
  <c r="J30" i="3" s="1"/>
  <c r="J34" i="3" s="1"/>
  <c r="H27" i="3"/>
  <c r="H30" i="3" s="1"/>
  <c r="H34" i="3" s="1"/>
  <c r="G27" i="3"/>
  <c r="G30" i="3" s="1"/>
  <c r="G34" i="3" s="1"/>
  <c r="F27" i="3"/>
  <c r="F30" i="3" s="1"/>
  <c r="F34" i="3" s="1"/>
  <c r="E27" i="3"/>
  <c r="E30" i="3" s="1"/>
  <c r="E34" i="3" s="1"/>
  <c r="D27" i="3"/>
  <c r="D30" i="3" s="1"/>
  <c r="D34" i="3" s="1"/>
  <c r="C27" i="3"/>
  <c r="C30" i="3" s="1"/>
  <c r="C34" i="3" s="1"/>
  <c r="I27" i="3"/>
  <c r="I30" i="3" s="1"/>
  <c r="I34" i="3" s="1"/>
  <c r="J44" i="11"/>
  <c r="J45" i="11" s="1"/>
  <c r="B7" i="2"/>
  <c r="B6" i="2"/>
  <c r="B7" i="19"/>
  <c r="B6" i="19"/>
  <c r="B6" i="16"/>
  <c r="D40" i="11"/>
  <c r="D46" i="11"/>
  <c r="K16" i="3"/>
  <c r="J16" i="3"/>
  <c r="I16" i="3"/>
  <c r="H16" i="3"/>
  <c r="G16" i="3"/>
  <c r="F16" i="3"/>
  <c r="E16" i="3"/>
  <c r="D16" i="3"/>
  <c r="C16" i="3"/>
  <c r="E13" i="22"/>
  <c r="G13" i="22" l="1"/>
  <c r="H13" i="22"/>
  <c r="I23" i="22"/>
  <c r="I27" i="22" s="1"/>
  <c r="I30" i="22" s="1"/>
  <c r="K23" i="16" s="1"/>
  <c r="E22" i="22"/>
  <c r="E23" i="22"/>
  <c r="E27" i="22" s="1"/>
  <c r="E30" i="22" s="1"/>
  <c r="G23" i="16" s="1"/>
  <c r="F22" i="22"/>
  <c r="G22" i="22"/>
  <c r="F13" i="22"/>
  <c r="K22" i="22"/>
  <c r="G23" i="22"/>
  <c r="G27" i="22" s="1"/>
  <c r="G30" i="22" s="1"/>
  <c r="I23" i="16" s="1"/>
  <c r="F23" i="22"/>
  <c r="F27" i="22" s="1"/>
  <c r="F30" i="22" s="1"/>
  <c r="H23" i="16" s="1"/>
  <c r="D13" i="22"/>
  <c r="H23" i="22"/>
  <c r="H27" i="22" s="1"/>
  <c r="H30" i="22" s="1"/>
  <c r="J23" i="16" s="1"/>
  <c r="D23" i="22"/>
  <c r="D27" i="22" s="1"/>
  <c r="D30" i="22" s="1"/>
  <c r="F23" i="16" s="1"/>
  <c r="I13" i="22"/>
  <c r="C23" i="22"/>
  <c r="C27" i="22" s="1"/>
  <c r="C30" i="22" s="1"/>
  <c r="J13" i="22"/>
  <c r="K23" i="22"/>
  <c r="K27" i="22" s="1"/>
  <c r="K30" i="22" s="1"/>
  <c r="M23" i="16" s="1"/>
  <c r="C22" i="22"/>
  <c r="D22" i="22"/>
  <c r="H22" i="22"/>
  <c r="E23" i="16"/>
  <c r="J23" i="22"/>
  <c r="J27" i="22" s="1"/>
  <c r="J30" i="22" s="1"/>
  <c r="L23" i="16" s="1"/>
  <c r="J22" i="22"/>
  <c r="K13" i="22"/>
  <c r="C13" i="22"/>
  <c r="D4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DJ Hemberger</author>
    <author>HEMBERGER MICHELLE</author>
  </authors>
  <commentList>
    <comment ref="F8" authorId="0" shapeId="0" xr:uid="{00000000-0006-0000-0000-000001000000}">
      <text>
        <r>
          <rPr>
            <sz val="8"/>
            <color indexed="81"/>
            <rFont val="Tahoma"/>
            <family val="2"/>
          </rPr>
          <t xml:space="preserve">When publishing this report in the newspaper, type requirements must be accordance with 715 ILCS 15/1.
</t>
        </r>
      </text>
    </comment>
    <comment ref="F21" authorId="1" shapeId="0" xr:uid="{00000000-0006-0000-0000-000002000000}">
      <text>
        <r>
          <rPr>
            <sz val="9"/>
            <color indexed="81"/>
            <rFont val="Tahoma"/>
            <charset val="1"/>
          </rPr>
          <t xml:space="preserve">9 month ADA can be found in Student Information System (SIS) in IWAS under Average Daily Attendance.  
</t>
        </r>
      </text>
    </comment>
    <comment ref="G22" authorId="1" shapeId="0" xr:uid="{00000000-0006-0000-0000-000003000000}">
      <text>
        <r>
          <rPr>
            <b/>
            <sz val="9"/>
            <color indexed="81"/>
            <rFont val="Tahoma"/>
            <family val="2"/>
          </rPr>
          <t xml:space="preserve">A substitute teacher does not qualify as a certificated employee unless they hold a certificate/license to teach.  A substitute teacher license does not qualify as certificate/license to teach.  </t>
        </r>
        <r>
          <rPr>
            <sz val="9"/>
            <color indexed="81"/>
            <rFont val="Tahoma"/>
            <family val="2"/>
          </rPr>
          <t xml:space="preserve">
</t>
        </r>
      </text>
    </comment>
    <comment ref="G25" authorId="1" shapeId="0" xr:uid="{00000000-0006-0000-0000-000004000000}">
      <text>
        <r>
          <rPr>
            <b/>
            <sz val="9"/>
            <color indexed="81"/>
            <rFont val="Tahoma"/>
            <family val="2"/>
          </rPr>
          <t>A substitute teacher does not qualify as a certificated employee unless they hold a certificate/license to teach.  A substitute teacher license does not qualify as certificate/license to teach.</t>
        </r>
        <r>
          <rPr>
            <sz val="9"/>
            <color indexed="81"/>
            <rFont val="Tahoma"/>
            <family val="2"/>
          </rPr>
          <t xml:space="preserve">
</t>
        </r>
      </text>
    </comment>
    <comment ref="C28" authorId="0" shapeId="0" xr:uid="{00000000-0006-0000-0000-000005000000}">
      <text>
        <r>
          <rPr>
            <b/>
            <sz val="8"/>
            <color indexed="81"/>
            <rFont val="Tahoma"/>
            <family val="2"/>
          </rPr>
          <t>Please use Fall Enrollment (students enrolled as of the last day in September).  Student Enrollment can be found at this link under the drop down "2019-2020":  https://www.isbe.net/Pages/Fall-Enrollment-Counts.aspx</t>
        </r>
        <r>
          <rPr>
            <sz val="8"/>
            <color indexed="81"/>
            <rFont val="Tahoma"/>
            <family val="2"/>
          </rPr>
          <t xml:space="preserve"> </t>
        </r>
      </text>
    </comment>
    <comment ref="G28" authorId="0" shapeId="0" xr:uid="{00000000-0006-0000-0000-000006000000}">
      <text>
        <r>
          <rPr>
            <b/>
            <sz val="8"/>
            <color indexed="81"/>
            <rFont val="Tahoma"/>
            <family val="2"/>
          </rPr>
          <t xml:space="preserve">  Example:  If the tax rate for educational purposes is $1.84 per $100 of EAV, it is shown as 1.8400 not as a percentage of the total tax rate.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DJ Hemberger</author>
  </authors>
  <commentList>
    <comment ref="B8" authorId="0" shapeId="0" xr:uid="{00000000-0006-0000-0100-000001000000}">
      <text>
        <r>
          <rPr>
            <sz val="8"/>
            <color indexed="81"/>
            <rFont val="Tahoma"/>
            <family val="2"/>
          </rPr>
          <t>Other Accrued Assets should include accounts 130, 140, 162, 181, 192.</t>
        </r>
      </text>
    </comment>
    <comment ref="B18" authorId="0" shapeId="0" xr:uid="{00000000-0006-0000-0100-000002000000}">
      <text>
        <r>
          <rPr>
            <sz val="8"/>
            <color indexed="81"/>
            <rFont val="Tahoma"/>
            <family val="2"/>
          </rPr>
          <t>Accrued Liabilities should include accounts 401-405, 411-415, 420, 441, 442, 461.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DJ Hemberger</author>
  </authors>
  <commentList>
    <comment ref="B12" authorId="0" shapeId="0" xr:uid="{00000000-0006-0000-02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B21" authorId="0" shapeId="0" xr:uid="{00000000-0006-0000-0200-000002000000}">
      <text>
        <r>
          <rPr>
            <vertAlign val="superscript"/>
            <sz val="10"/>
            <color indexed="81"/>
            <rFont val="Tahoma"/>
            <family val="2"/>
          </rPr>
          <t>GASB Statement No. 24: Accounting and Financial Reporting for Certain Grants and Other Financial Assistance.  The "On Behalf of" Payments should only be reflected on this page.</t>
        </r>
      </text>
    </comment>
    <comment ref="B23" authorId="0" shapeId="0" xr:uid="{00000000-0006-0000-0200-000003000000}">
      <text>
        <r>
          <rPr>
            <sz val="8"/>
            <color indexed="81"/>
            <rFont val="Tahoma"/>
            <family val="2"/>
          </rPr>
          <t xml:space="preserve">
Line 13 minus Line 22.</t>
        </r>
      </text>
    </comment>
    <comment ref="B26" authorId="0" shapeId="0" xr:uid="{00000000-0006-0000-0200-000004000000}">
      <text>
        <r>
          <rPr>
            <b/>
            <sz val="8"/>
            <color indexed="81"/>
            <rFont val="Tahoma"/>
            <family val="2"/>
          </rPr>
          <t>Line 24 minus Line 25.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DJ Hemberger</author>
  </authors>
  <commentList>
    <comment ref="C18" authorId="0" shapeId="0" xr:uid="{00000000-0006-0000-0300-000001000000}">
      <text>
        <r>
          <rPr>
            <b/>
            <sz val="8"/>
            <color indexed="81"/>
            <rFont val="Arial"/>
            <family val="2"/>
          </rPr>
          <t>The source of total receipts/revenues from Property Tax, State and Federal Funds and Fees</t>
        </r>
      </text>
    </comment>
  </commentList>
</comments>
</file>

<file path=xl/sharedStrings.xml><?xml version="1.0" encoding="utf-8"?>
<sst xmlns="http://schemas.openxmlformats.org/spreadsheetml/2006/main" count="411" uniqueCount="355">
  <si>
    <t xml:space="preserve"> </t>
  </si>
  <si>
    <t>Description</t>
  </si>
  <si>
    <t>EDUCATIONAL</t>
  </si>
  <si>
    <t>TRANSPORTATION</t>
  </si>
  <si>
    <t>TORT IMMUNITY</t>
  </si>
  <si>
    <t>LEASING</t>
  </si>
  <si>
    <t>OTHER</t>
  </si>
  <si>
    <t>Salary Range:  $25,000 - $39,999</t>
  </si>
  <si>
    <t>Educational</t>
  </si>
  <si>
    <t>Transportation</t>
  </si>
  <si>
    <t>DISBURSEMENTS/EXPENDITURES</t>
  </si>
  <si>
    <t>RECEIPTS/REVENUES</t>
  </si>
  <si>
    <t>Inventory</t>
  </si>
  <si>
    <t>Investments</t>
  </si>
  <si>
    <t>Other Current Assets</t>
  </si>
  <si>
    <t>LONG-TERM LIABILITIES (500)</t>
  </si>
  <si>
    <t>Reserved Fund Balance</t>
  </si>
  <si>
    <t>Unreserved Fund Balance</t>
  </si>
  <si>
    <t>Investments in General Fixed Assets</t>
  </si>
  <si>
    <t>Local Sources</t>
  </si>
  <si>
    <t>State Sources</t>
  </si>
  <si>
    <t>Federal Sources</t>
  </si>
  <si>
    <t>Instruction</t>
  </si>
  <si>
    <t>Support Services</t>
  </si>
  <si>
    <t>Community Services</t>
  </si>
  <si>
    <t>Debt Services</t>
  </si>
  <si>
    <t>CURRENT LIABILITIES (400)</t>
  </si>
  <si>
    <t>CURRENT ASSETS (100)</t>
  </si>
  <si>
    <t>(10)</t>
  </si>
  <si>
    <t>(20)</t>
  </si>
  <si>
    <t>(30)</t>
  </si>
  <si>
    <t>(40)</t>
  </si>
  <si>
    <t>(50)</t>
  </si>
  <si>
    <t>(60)</t>
  </si>
  <si>
    <t>(70)</t>
  </si>
  <si>
    <t>(80)</t>
  </si>
  <si>
    <t>(90)</t>
  </si>
  <si>
    <t>Due to Activity Fund Organizations</t>
  </si>
  <si>
    <t>Municipal Retirement &amp; Social Security</t>
  </si>
  <si>
    <t>Working Cash</t>
  </si>
  <si>
    <t>Fire Prevention &amp; Safety</t>
  </si>
  <si>
    <t>OPERATIONS &amp; MAINTENANCE</t>
  </si>
  <si>
    <t>WORKING CASH</t>
  </si>
  <si>
    <t>MUNICIPAL RETIREMENT</t>
  </si>
  <si>
    <t>SOCIAL SECURITY</t>
  </si>
  <si>
    <t>FIRE PREVENTION &amp; SAFETY</t>
  </si>
  <si>
    <t>SPECIAL EDUCATION</t>
  </si>
  <si>
    <t>Other Changes in Fund Balances Increases (Decreases)</t>
  </si>
  <si>
    <t>Operations &amp; Maintenance</t>
  </si>
  <si>
    <t>NUMBER OF NON-CERTIFICATED EMPLOYEES</t>
  </si>
  <si>
    <t>NUMBER OF CERTIFICATED EMPLOYEES</t>
  </si>
  <si>
    <t>SIZE OF DISTRICT IN SQUARE MILES</t>
  </si>
  <si>
    <t>NUMBER OF ATTENDANCE CENTERS</t>
  </si>
  <si>
    <t>FULL-TIME</t>
  </si>
  <si>
    <t>PART-TIME</t>
  </si>
  <si>
    <t>PRE-KINDERGARTEN</t>
  </si>
  <si>
    <t>KINDERGARTEN</t>
  </si>
  <si>
    <t>FIRST</t>
  </si>
  <si>
    <t>SECOND</t>
  </si>
  <si>
    <t>THIRD</t>
  </si>
  <si>
    <t>FOURTH</t>
  </si>
  <si>
    <t>FIFTH</t>
  </si>
  <si>
    <t>SIXTH</t>
  </si>
  <si>
    <t>SEVENTH</t>
  </si>
  <si>
    <t>EIGHTH</t>
  </si>
  <si>
    <t>NINTH</t>
  </si>
  <si>
    <t>TENTH</t>
  </si>
  <si>
    <t>ELEVENTH</t>
  </si>
  <si>
    <t>TWELFTH</t>
  </si>
  <si>
    <t>LAND</t>
  </si>
  <si>
    <t>EQUALIZED ASSESSED VALUATION PER ADA PUPIL</t>
  </si>
  <si>
    <t xml:space="preserve">SPECIAL </t>
  </si>
  <si>
    <t>SPECIAL</t>
  </si>
  <si>
    <t>Salary Range:  Less Than $25,000</t>
  </si>
  <si>
    <t>Salary Range:  $90,000 and over</t>
  </si>
  <si>
    <r>
      <t xml:space="preserve">Excess of Direct Receipts/Revenues Over (Under) </t>
    </r>
    <r>
      <rPr>
        <b/>
        <sz val="8"/>
        <rFont val="Arial"/>
        <family val="2"/>
      </rPr>
      <t>Direct</t>
    </r>
    <r>
      <rPr>
        <sz val="8"/>
        <rFont val="Arial"/>
        <family val="2"/>
      </rPr>
      <t xml:space="preserve"> Disbursements/Expenditures</t>
    </r>
  </si>
  <si>
    <t>CONSTRUCTION IN PROGRESS</t>
  </si>
  <si>
    <t>CAPITAL ASSETS</t>
  </si>
  <si>
    <t>Municipal Retirement/Social Security</t>
  </si>
  <si>
    <t>School District/Joint Agreement Name</t>
  </si>
  <si>
    <t>Address</t>
  </si>
  <si>
    <t>Telephone</t>
  </si>
  <si>
    <t>Office Hours</t>
  </si>
  <si>
    <t>Salary Range:  $60,000 and over</t>
  </si>
  <si>
    <t>VALUE</t>
  </si>
  <si>
    <t xml:space="preserve">RCDT NUMBER:  </t>
  </si>
  <si>
    <t xml:space="preserve">    ADDRESS:  </t>
  </si>
  <si>
    <t xml:space="preserve">COUNTY:  </t>
  </si>
  <si>
    <t>Aggregate Amount</t>
  </si>
  <si>
    <r>
      <t xml:space="preserve">SUMMARY: </t>
    </r>
    <r>
      <rPr>
        <sz val="8"/>
        <rFont val="Arial"/>
        <family val="2"/>
      </rPr>
      <t xml:space="preserve"> The following is the Annual Statement of Affairs Summary that is required to be published by the school district/joint agreement for the past fiscal year.</t>
    </r>
  </si>
  <si>
    <t>Salary Range: $40,000 - $59,999</t>
  </si>
  <si>
    <t>Salary Range:  60,000 - $89,999</t>
  </si>
  <si>
    <t>Person, Firm, or Corporation</t>
  </si>
  <si>
    <t xml:space="preserve">The statement of affairs has been made available in the main administrative office of the school district/joint agreement and the required Annual Statement of Affairs Summary has been published in accordance with Section 10-17 of the School Code. </t>
  </si>
  <si>
    <t>NUMBER OF PUPILS ENROLLED PER GRADE</t>
  </si>
  <si>
    <t>ASSURANCE</t>
  </si>
  <si>
    <t>Other Changes in Fund Balances</t>
  </si>
  <si>
    <t>Payments over $2,500, excluding wages and salaries.</t>
  </si>
  <si>
    <t>Payments of $500 to $999, excluding wages and salaries.</t>
  </si>
  <si>
    <t>TAX RATE BY FUND (IN %)</t>
  </si>
  <si>
    <t>Payments of $1,000 to $2,500, excluding wages and salaries</t>
  </si>
  <si>
    <t>This listing must be sent to ISBE, and retained within your</t>
  </si>
  <si>
    <t>district/jointagreement administrative office for public inspection.</t>
  </si>
  <si>
    <t>This listing must be retained within your district/joint agreement</t>
  </si>
  <si>
    <t>administrative office for public inspection.</t>
  </si>
  <si>
    <t>This listing must be published in the local newspaper, sent to ISBE, and retained</t>
  </si>
  <si>
    <t>within your district/joint agreement administrative office for public inspection.</t>
  </si>
  <si>
    <t xml:space="preserve">administrative office for public inspection. </t>
  </si>
  <si>
    <t>and retained within the district/joint agreement</t>
  </si>
  <si>
    <t>The summary must be published in the local newspaper.</t>
  </si>
  <si>
    <t>(Section 10-17 of the School Code)</t>
  </si>
  <si>
    <t>Total</t>
  </si>
  <si>
    <t>Total Elementary</t>
  </si>
  <si>
    <t>Total Secondary</t>
  </si>
  <si>
    <t>Total District</t>
  </si>
  <si>
    <t>Total Current Assets</t>
  </si>
  <si>
    <t>Total Liabilities</t>
  </si>
  <si>
    <t>Total Liabilities and Fund Balances</t>
  </si>
  <si>
    <t>Total Direct Receipts/Revenues</t>
  </si>
  <si>
    <t>Total Receipts/Revenues</t>
  </si>
  <si>
    <t>Total Direct Disbursements/Expenditures</t>
  </si>
  <si>
    <t>Total Disbursements/Expenditures</t>
  </si>
  <si>
    <t>This page must be sent to ISBE</t>
  </si>
  <si>
    <t>Taxes Receivable</t>
  </si>
  <si>
    <t>1.  Total number of all contracts awarded by the school district:</t>
  </si>
  <si>
    <t>2.  Total value of all contracts awarded:</t>
  </si>
  <si>
    <t>4.  Total value of contracts awarded to minority owned businesses, female owned businesses, businesses owned by person with disabilities, and locally owned businesses:</t>
  </si>
  <si>
    <t>3.  Total number of contracts awarded to minority owned businesses, female owned businesses, businesses owned by persons with disabilities, and locally owned businesses:</t>
  </si>
  <si>
    <r>
      <t>ITEM 2.</t>
    </r>
    <r>
      <rPr>
        <sz val="10"/>
        <color indexed="8"/>
        <rFont val="Arial"/>
        <family val="2"/>
      </rPr>
      <t xml:space="preserve"> – Aggregate the value of consideration of all contracts included in item 1 and record the dollar amount below in the space provided.</t>
    </r>
  </si>
  <si>
    <r>
      <t>ITEM 4.</t>
    </r>
    <r>
      <rPr>
        <sz val="10"/>
        <color indexed="8"/>
        <rFont val="Arial"/>
        <family val="2"/>
      </rPr>
      <t xml:space="preserve"> – Aggregate the value of consideration of all contracts included in item 3 and record the dollar amount below in the space provided.</t>
    </r>
  </si>
  <si>
    <t>WORKS OF ART &amp; HISTORICAL TREASURES</t>
  </si>
  <si>
    <t>BUILDING &amp; BUILDING IMPROVEMENTS</t>
  </si>
  <si>
    <t>SITE IMPROVMENTS &amp; INFRASTRUCTURE</t>
  </si>
  <si>
    <t>CAPITALIZED EQUIPMENT</t>
  </si>
  <si>
    <t>Debt Service</t>
  </si>
  <si>
    <t>Capital Projects</t>
  </si>
  <si>
    <t>Tort</t>
  </si>
  <si>
    <t>Cash (Accounts 111 thru 115)</t>
  </si>
  <si>
    <t>Interfund Receivables</t>
  </si>
  <si>
    <t>Intergovernmental Accounts Receivable</t>
  </si>
  <si>
    <t>Other Receivables</t>
  </si>
  <si>
    <t>Prepaid Items</t>
  </si>
  <si>
    <t>Interfund Payables</t>
  </si>
  <si>
    <t>Intergovernmental Accounts Payable</t>
  </si>
  <si>
    <t>Contracts Payable</t>
  </si>
  <si>
    <t>Other Payable</t>
  </si>
  <si>
    <t>Loans Payable</t>
  </si>
  <si>
    <t>Salaries &amp; Benefits Payable</t>
  </si>
  <si>
    <t>Payroll Deductions &amp; Withholdings</t>
  </si>
  <si>
    <t>Deferred Revenues &amp; Other Current Liabilities</t>
  </si>
  <si>
    <t>Total Current Liabilities</t>
  </si>
  <si>
    <t>Acct No</t>
  </si>
  <si>
    <t>Payments to Other Districts &amp; Govt Units</t>
  </si>
  <si>
    <t>Other Sources of Funds</t>
  </si>
  <si>
    <t xml:space="preserve">Other Uses of Funds </t>
  </si>
  <si>
    <t>Total Other Sources/Uses of Funds</t>
  </si>
  <si>
    <t>Excess of Receipts/Revenues &amp; Other Sources of Funds (Over/Under) Expenditures/Disbursements &amp; Other Uses of Funds</t>
  </si>
  <si>
    <t>Flow-Through Receipts/Revenues from One District to Another District</t>
  </si>
  <si>
    <t xml:space="preserve">Other Sources/Uses of Funds    </t>
  </si>
  <si>
    <t xml:space="preserve">SCHOOL DISTRICT/JOINT AGREEMENT NAME:  </t>
  </si>
  <si>
    <t>CAPITAL PROJECTS</t>
  </si>
  <si>
    <t>DISTRICT EQUALIZED ASSESSED VALUATION (EAV)</t>
  </si>
  <si>
    <t>9 MONTH AVERAGE DAILY ATTENDANCE</t>
  </si>
  <si>
    <t xml:space="preserve">BOND &amp; INTEREST </t>
  </si>
  <si>
    <t>STATEMENT OF REVENUES RECEIVED/REVENUES, EXPENDITURES DISBURSED/EXPENDITURES, OTHER SOURCES/USES</t>
  </si>
  <si>
    <t>Flow-Through Received/Revenue from One District to Another District</t>
  </si>
  <si>
    <t xml:space="preserve">SALARY SCHEDULE OF GROSS PAYMENTS FOR CERTIFICATED PERSONNEL AND NON-CERTIFICATED PERSONNEL </t>
  </si>
  <si>
    <t>PAYMENTS TO PERSON, FIRM, OR CORPORATION OF $1,000 TO $2,500</t>
  </si>
  <si>
    <t>PAYMENTS TO PERSON, FIRM, OR CORPORATION OF $500 TO $999</t>
  </si>
  <si>
    <t>ANNUAL STATEMENT OF AFFAIRS FOR THE FISCAL YEAR ENDING</t>
  </si>
  <si>
    <t xml:space="preserve">In conformity with sub-section (c) of Section 10-20.44 of the School Code [105 ILCS 5/10-20.44], the following information is required to be submitted in conjunction with submission of the Annual Statement of Affairs [105 ILCS 5/10-17]. </t>
  </si>
  <si>
    <t>Long-Term Debt Payable</t>
  </si>
  <si>
    <t>STATEMENT OF ASSETS AND LIABILITIES</t>
  </si>
  <si>
    <t>Rec./Rev. for "On Behalf" Payments</t>
  </si>
  <si>
    <t>Disb./Expend. for "On Behalf" Payments</t>
  </si>
  <si>
    <t>Elementary</t>
  </si>
  <si>
    <t>High School</t>
  </si>
  <si>
    <t>Unit</t>
  </si>
  <si>
    <t>DISTRICT TYPE</t>
  </si>
  <si>
    <t xml:space="preserve">Note:  For submitting to ISBE, the "Statement of Affairs" can </t>
  </si>
  <si>
    <t>be submitted as one file to avoid separating worksheets.</t>
  </si>
  <si>
    <t>ILLINOIS STATE BOARD OF EDUCATION</t>
  </si>
  <si>
    <t>School Business Services</t>
  </si>
  <si>
    <t>(217)785-8779</t>
  </si>
  <si>
    <t xml:space="preserve">NAME OF NEWSPAPER  WHERE PUBLISHED:  </t>
  </si>
  <si>
    <t>TOTAL LONG-TERM DEBT ALLOWED</t>
  </si>
  <si>
    <t>PERCENT OF LONG-TERM DEBT OBLIGATED CURRENTLY</t>
  </si>
  <si>
    <t xml:space="preserve">This listing must be published in the local newspaper, sent to ISBE, and </t>
  </si>
  <si>
    <t>retained within your district/joint agreement administrative office for public inspection</t>
  </si>
  <si>
    <t>(Enter Number Above)</t>
  </si>
  <si>
    <t>(Enter $ Amount Above)</t>
  </si>
  <si>
    <t>GROSS PAYMENT FOR NON-CERTIFIED PERSONNEL</t>
  </si>
  <si>
    <t>YES</t>
  </si>
  <si>
    <t>AS OF JUNE 30, 2020</t>
  </si>
  <si>
    <t>Beginning Fund Balances - July 1, 2019</t>
  </si>
  <si>
    <t>Ending Fund Balances June 30, 2020</t>
  </si>
  <si>
    <t>AND CHANGES IN FUND BALANCE - FOR YEAR ENDING JUNE 30, 2020</t>
  </si>
  <si>
    <t>ANNUAL STATEMENT OF AFFAIRS SUMMARY FOR FISCAL YEAR ENDING JUNE 30, 2020</t>
  </si>
  <si>
    <t>Statement of Operations as of June 30, 2020</t>
  </si>
  <si>
    <t>Copies of the detailed Annual Statement of Affairs for the Fiscal Year Ending June 30, 2020 will be available for public inspection in the school district/joint agreement administrative office by December 1, annually.  Individuals wanting to review this Annual Statement of Affairs should contact:</t>
  </si>
  <si>
    <r>
      <t xml:space="preserve"> Also by </t>
    </r>
    <r>
      <rPr>
        <b/>
        <sz val="8"/>
        <rFont val="Arial"/>
        <family val="2"/>
      </rPr>
      <t>January 15, annually</t>
    </r>
    <r>
      <rPr>
        <sz val="8"/>
        <rFont val="Arial"/>
        <family val="2"/>
      </rPr>
      <t xml:space="preserve"> the detailed Annual Statement of Affairs for the </t>
    </r>
    <r>
      <rPr>
        <b/>
        <sz val="8"/>
        <rFont val="Arial"/>
        <family val="2"/>
      </rPr>
      <t>Fiscal Year Ending June 30, 2020</t>
    </r>
    <r>
      <rPr>
        <sz val="8"/>
        <rFont val="Arial"/>
        <family val="2"/>
      </rPr>
      <t xml:space="preserve">, will be posted on the Illinois State Board of Education's website@ </t>
    </r>
    <r>
      <rPr>
        <b/>
        <sz val="8"/>
        <rFont val="Arial"/>
        <family val="2"/>
      </rPr>
      <t>www.isbe.net.</t>
    </r>
  </si>
  <si>
    <t>INSTRUCTIONS:  Double click attached document "Contracts Exceeding $25,000 Guidance" (pdf) below for additional guidance and definitions.</t>
  </si>
  <si>
    <t>ISBE 50-37 (07/2020)</t>
  </si>
  <si>
    <t>TOTAL LONG-TERM DEBT OUTSTANDING AS OF June 30, 2020</t>
  </si>
  <si>
    <t>REPORT ON CONTRACTS EXCEEDING $25,000 AWARDED DURING FY2020</t>
  </si>
  <si>
    <r>
      <t>ITEM 1. –</t>
    </r>
    <r>
      <rPr>
        <sz val="10"/>
        <color indexed="8"/>
        <rFont val="Arial"/>
        <family val="2"/>
      </rPr>
      <t xml:space="preserve"> Count only contracts where the consideration exceeds $25,000 over the life of the contract and that were awarded during FY2020 and record the number below in the space provided. Do not include: (1) multi-year contracts awarded prior to FY2020; (2) collective bargaining agreements with district employee groups; and (3) personal services contracts with individual district employees.</t>
    </r>
  </si>
  <si>
    <r>
      <t xml:space="preserve">ITEM 3. </t>
    </r>
    <r>
      <rPr>
        <sz val="10"/>
        <color indexed="8"/>
        <rFont val="Arial"/>
        <family val="2"/>
      </rPr>
      <t>- Count only contracts where the consideration exceeds $25,000 over the life of the contract that were awarded during FY2020 to minority, female, disabled or local contractors and record the number below in the space provided. Do not include: (1) multi-year contracts awarded prior to FY2020; (2) collective bargaining agreements with district employee groups; and (3) personal services contracts with individual district employees.</t>
    </r>
  </si>
  <si>
    <t>598 N ELM ST. GARDNER, IL 60424</t>
  </si>
  <si>
    <t>GRUNDY</t>
  </si>
  <si>
    <t>THE PAPER</t>
  </si>
  <si>
    <t>X</t>
  </si>
  <si>
    <t xml:space="preserve">598 N. ELM ST, GARDNER, IL </t>
  </si>
  <si>
    <t>815-237-2313</t>
  </si>
  <si>
    <t>8-3 M-F</t>
  </si>
  <si>
    <t>Stacy Faletti</t>
  </si>
  <si>
    <t>Jerry McDowell</t>
  </si>
  <si>
    <t>GROSS PAYMENT FOR CERTIFIED PERSONNEL</t>
  </si>
  <si>
    <t>Amy Pelton-Best</t>
  </si>
  <si>
    <t>Lee Fieldman</t>
  </si>
  <si>
    <t>Joel Micetich</t>
  </si>
  <si>
    <t>Sharon Sovey</t>
  </si>
  <si>
    <t>Anne Maraviglia</t>
  </si>
  <si>
    <t>Linda Micetich</t>
  </si>
  <si>
    <t>Heidi VanDeVoort</t>
  </si>
  <si>
    <t>Betsy Hennessy</t>
  </si>
  <si>
    <t>Sarah Sancken</t>
  </si>
  <si>
    <t>Laura Lenzie</t>
  </si>
  <si>
    <t>Amanda Smith</t>
  </si>
  <si>
    <t>Heather Muzzareli</t>
  </si>
  <si>
    <t>Cassandra Bexson</t>
  </si>
  <si>
    <t>Katie Johnson</t>
  </si>
  <si>
    <t>Lauren Walsh</t>
  </si>
  <si>
    <t>Janelle Biros</t>
  </si>
  <si>
    <t>Austin McDowell</t>
  </si>
  <si>
    <t>Sara Countryman</t>
  </si>
  <si>
    <t>Angela Tjelle</t>
  </si>
  <si>
    <t>Laura Mund</t>
  </si>
  <si>
    <t>Mary Pierard</t>
  </si>
  <si>
    <t>Michael Merritt</t>
  </si>
  <si>
    <t>Haley Woods</t>
  </si>
  <si>
    <t>Travis Alumbaugh</t>
  </si>
  <si>
    <t>Ryan Bonarek</t>
  </si>
  <si>
    <t>Dan Jerbi</t>
  </si>
  <si>
    <t>Katelyn Swartzentruber</t>
  </si>
  <si>
    <t>Scott Anderson</t>
  </si>
  <si>
    <t>Amy Bordewyk</t>
  </si>
  <si>
    <t>Amber Eisha</t>
  </si>
  <si>
    <t>Marc Blitstein</t>
  </si>
  <si>
    <t>Gregory Carboni</t>
  </si>
  <si>
    <t>Dylan Hill</t>
  </si>
  <si>
    <t>Leslie Kloski</t>
  </si>
  <si>
    <t>Ethan Maxard</t>
  </si>
  <si>
    <t>Amie Olsen</t>
  </si>
  <si>
    <t>Paula Wade</t>
  </si>
  <si>
    <t>Delmar Holm</t>
  </si>
  <si>
    <t>Rachel Partilla</t>
  </si>
  <si>
    <t>Nolan Perkins</t>
  </si>
  <si>
    <t>Ava Siano</t>
  </si>
  <si>
    <t>Linda Tyler</t>
  </si>
  <si>
    <t>Jessica Wilson</t>
  </si>
  <si>
    <t>Ty Bauer</t>
  </si>
  <si>
    <t>Blake Huston</t>
  </si>
  <si>
    <t>Ty Johnson</t>
  </si>
  <si>
    <t>Traci Patterson</t>
  </si>
  <si>
    <t>Meghan Ragland</t>
  </si>
  <si>
    <t>Samantha Siano</t>
  </si>
  <si>
    <t>Kathleen Van Duyne</t>
  </si>
  <si>
    <t>Craig Rury</t>
  </si>
  <si>
    <t>Michael Cornale</t>
  </si>
  <si>
    <t>ADLER ROOFING</t>
  </si>
  <si>
    <t>ATLANTA NATIONAL BANK</t>
  </si>
  <si>
    <t>BLUE CROSS BLUE SHIELD</t>
  </si>
  <si>
    <t>BSN SPORTS</t>
  </si>
  <si>
    <t>CHAMLIN ASSOCIATES</t>
  </si>
  <si>
    <t>CLOVERLEAF FARMS</t>
  </si>
  <si>
    <t>COM ED</t>
  </si>
  <si>
    <t>COMMON GOAL SYSTEMS INC</t>
  </si>
  <si>
    <t>COM TECH HOLDINGS</t>
  </si>
  <si>
    <t>CONSTELLATION GAS DIVISION</t>
  </si>
  <si>
    <t>CONVERGING NETWORKS GROUP</t>
  </si>
  <si>
    <t>BMO HARRIS COMMERCIAL</t>
  </si>
  <si>
    <t>EDMENTUM</t>
  </si>
  <si>
    <t>STANDARD BANK</t>
  </si>
  <si>
    <t>FARMERS STATE BANK OF EMDEN</t>
  </si>
  <si>
    <t>FOLLETT SCHOOL SOLUTIONS</t>
  </si>
  <si>
    <t>PERFORMANCE FOODSERVICE</t>
  </si>
  <si>
    <t>GALLAGHER BASSETT SERVICE</t>
  </si>
  <si>
    <t>GARDNER SOUTH WILMINGTON HS</t>
  </si>
  <si>
    <t>GASSENSMITH AND MICHALESKO</t>
  </si>
  <si>
    <t>GRUNDY COUNTY SPECIAL EDUCATION</t>
  </si>
  <si>
    <t>HEALY BENDER AND ASSOCIATES</t>
  </si>
  <si>
    <t>HEINEMANN</t>
  </si>
  <si>
    <t>IASB</t>
  </si>
  <si>
    <t>ILLINOIS CENTRAL</t>
  </si>
  <si>
    <t>ILLINOIS DEPARTMENT OF REVENUE</t>
  </si>
  <si>
    <t>ILLINOIS TEACHER RETIREMENT</t>
  </si>
  <si>
    <t>IMAGE SYSTEMS AND BUSINESS</t>
  </si>
  <si>
    <t>MOLITOR ATHLETIC FIELDS</t>
  </si>
  <si>
    <t>POWERSCHOOL GROUP LLC</t>
  </si>
  <si>
    <t>PSIC</t>
  </si>
  <si>
    <t>RENAISSANCE LEARNING</t>
  </si>
  <si>
    <t>ROBBINS SCHWARTZ NICHOLAS</t>
  </si>
  <si>
    <t>SOUTH WILMINGTON GRADE SCHOOL</t>
  </si>
  <si>
    <t>VALLEY VIEW INDUSTRIES</t>
  </si>
  <si>
    <t>VISTA LEARNING</t>
  </si>
  <si>
    <t>AXA EQUITABLE</t>
  </si>
  <si>
    <t>EVER WHITE</t>
  </si>
  <si>
    <t>GRUNDY AREA VOCATIONAL CENTER</t>
  </si>
  <si>
    <t>IESA</t>
  </si>
  <si>
    <t>JOHNSON CONTROLS</t>
  </si>
  <si>
    <t>NCS PEARSON</t>
  </si>
  <si>
    <t>NWEA</t>
  </si>
  <si>
    <t>PERFORMANCE CHEMICALS</t>
  </si>
  <si>
    <t>RAINBOW FARMS</t>
  </si>
  <si>
    <t>SOCS</t>
  </si>
  <si>
    <t>STEAM TRAP SURVEY</t>
  </si>
  <si>
    <t>TIM HANNIG ENTERTAINMENT</t>
  </si>
  <si>
    <t>WENGER</t>
  </si>
  <si>
    <t>A&amp;J SIGNS</t>
  </si>
  <si>
    <t>BARLOW MECHANICAL SALES</t>
  </si>
  <si>
    <t>BRACEVILLE ELE SCHOOL DIST. 75</t>
  </si>
  <si>
    <t>BUREAU OF EDUCATION AND RESOURCES</t>
  </si>
  <si>
    <t>CALIFORNIA QUALITY PLASTICS</t>
  </si>
  <si>
    <t>CINTAS</t>
  </si>
  <si>
    <t>COLUMBIA PIPE AND SUPPLY</t>
  </si>
  <si>
    <t>AFLAC</t>
  </si>
  <si>
    <t>FUSION CLOUD SERVICES</t>
  </si>
  <si>
    <t>COMMERCIAL ELECTRONIC SERVICE</t>
  </si>
  <si>
    <t>COMPLETE INSURANCE SERVICE</t>
  </si>
  <si>
    <t>CTI ACCOUNTS PAYABLE</t>
  </si>
  <si>
    <t>EICHS SPORTS</t>
  </si>
  <si>
    <t>EVERY BUDDIES PUB AND GRUB</t>
  </si>
  <si>
    <t>GORDON FOOD SERVICE</t>
  </si>
  <si>
    <t>GRUNDY COUNTY HEALTH</t>
  </si>
  <si>
    <t>GARDNER TEACHER ASSOCIATION</t>
  </si>
  <si>
    <t>GUARDIAN</t>
  </si>
  <si>
    <t>HARTFORD</t>
  </si>
  <si>
    <t>IASA</t>
  </si>
  <si>
    <t>ILLINOIS IASBO</t>
  </si>
  <si>
    <t>IL MTSS STATE OFFICE</t>
  </si>
  <si>
    <t>IPA</t>
  </si>
  <si>
    <t>INTERSTATE BATTERY</t>
  </si>
  <si>
    <t>JUNIOR LIBRARY GUILD</t>
  </si>
  <si>
    <t>LAURA LENZIE</t>
  </si>
  <si>
    <t>MICHAEL MERRITT</t>
  </si>
  <si>
    <t>CASSIE BEXSON</t>
  </si>
  <si>
    <t>MC-GRAW HILL</t>
  </si>
  <si>
    <t>THE MUSIC SHOPPE</t>
  </si>
  <si>
    <t>NEW YORK LIFE</t>
  </si>
  <si>
    <t>ORKIN</t>
  </si>
  <si>
    <t>SHARON SOVEY</t>
  </si>
  <si>
    <t>VILLAGE OF GARDNER</t>
  </si>
  <si>
    <t>TECHNOLOGY MANAGEMENT REVENUE</t>
  </si>
  <si>
    <t>GARDNER CCSD 72C</t>
  </si>
  <si>
    <t>24-032-072C-04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</si>
</sst>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0"/>
    <numFmt numFmtId="165" formatCode="0#\-###\-####\-##"/>
    <numFmt numFmtId="166" formatCode="#,##0.0000_);[Red]\(#,##0.0000\)"/>
    <numFmt numFmtId="167" formatCode="[$-409]mmmm\ d\,\ yyyy;@"/>
    <numFmt numFmtId="168" formatCode="_(* #,##0_);_(* \(#,##0\);_(* &quot;-&quot;??_);_(@_)"/>
  </numFmts>
  <fonts count="41" x14ac:knownFonts="1">
    <font>
      <sz val="10"/>
      <name val="Arial"/>
    </font>
    <font>
      <sz val="10"/>
      <name val="MS Sans Serif"/>
      <family val="2"/>
    </font>
    <font>
      <sz val="8"/>
      <name val="Arial"/>
      <family val="2"/>
    </font>
    <font>
      <sz val="8"/>
      <name val="Arial"/>
      <family val="2"/>
    </font>
    <font>
      <u/>
      <sz val="10"/>
      <color indexed="12"/>
      <name val="Arial"/>
      <family val="2"/>
    </font>
    <font>
      <i/>
      <sz val="8"/>
      <name val="Arial"/>
      <family val="2"/>
    </font>
    <font>
      <b/>
      <sz val="8"/>
      <name val="Arial"/>
      <family val="2"/>
    </font>
    <font>
      <b/>
      <u/>
      <sz val="8"/>
      <name val="Arial"/>
      <family val="2"/>
    </font>
    <font>
      <i/>
      <sz val="8"/>
      <name val="Arial"/>
      <family val="2"/>
    </font>
    <font>
      <u/>
      <sz val="8"/>
      <name val="Arial"/>
      <family val="2"/>
    </font>
    <font>
      <sz val="8"/>
      <color indexed="10"/>
      <name val="Arial"/>
      <family val="2"/>
    </font>
    <font>
      <b/>
      <sz val="9"/>
      <name val="Arial"/>
      <family val="2"/>
    </font>
    <font>
      <sz val="9"/>
      <name val="Arial"/>
      <family val="2"/>
    </font>
    <font>
      <sz val="10"/>
      <name val="Arial"/>
      <family val="2"/>
    </font>
    <font>
      <b/>
      <sz val="11"/>
      <name val="Arial"/>
      <family val="2"/>
    </font>
    <font>
      <b/>
      <u/>
      <sz val="9"/>
      <name val="Arial"/>
      <family val="2"/>
    </font>
    <font>
      <b/>
      <sz val="8"/>
      <name val="Arial"/>
      <family val="2"/>
    </font>
    <font>
      <b/>
      <sz val="10"/>
      <name val="Arial"/>
      <family val="2"/>
    </font>
    <font>
      <sz val="8"/>
      <color indexed="81"/>
      <name val="Tahoma"/>
      <family val="2"/>
    </font>
    <font>
      <b/>
      <sz val="8"/>
      <color indexed="81"/>
      <name val="Tahoma"/>
      <family val="2"/>
    </font>
    <font>
      <b/>
      <sz val="8"/>
      <color indexed="81"/>
      <name val="Arial"/>
      <family val="2"/>
    </font>
    <font>
      <vertAlign val="superscript"/>
      <sz val="10"/>
      <name val="Arial"/>
      <family val="2"/>
    </font>
    <font>
      <vertAlign val="superscript"/>
      <sz val="10"/>
      <name val="Arial"/>
      <family val="2"/>
    </font>
    <font>
      <vertAlign val="superscript"/>
      <sz val="10"/>
      <color indexed="81"/>
      <name val="Tahoma"/>
      <family val="2"/>
    </font>
    <font>
      <i/>
      <sz val="10"/>
      <name val="Arial"/>
      <family val="2"/>
    </font>
    <font>
      <i/>
      <sz val="9"/>
      <name val="Arial"/>
      <family val="2"/>
    </font>
    <font>
      <b/>
      <u/>
      <sz val="10"/>
      <name val="Arial"/>
      <family val="2"/>
    </font>
    <font>
      <sz val="8"/>
      <color indexed="9"/>
      <name val="Arial"/>
      <family val="2"/>
    </font>
    <font>
      <i/>
      <sz val="9"/>
      <color indexed="10"/>
      <name val="Arial"/>
      <family val="2"/>
    </font>
    <font>
      <b/>
      <i/>
      <sz val="9"/>
      <color indexed="10"/>
      <name val="Arial"/>
      <family val="2"/>
    </font>
    <font>
      <b/>
      <i/>
      <sz val="10"/>
      <color indexed="10"/>
      <name val="Arial"/>
      <family val="2"/>
    </font>
    <font>
      <sz val="10"/>
      <color indexed="8"/>
      <name val="Arial"/>
      <family val="2"/>
    </font>
    <font>
      <b/>
      <sz val="10"/>
      <color indexed="8"/>
      <name val="Arial"/>
      <family val="2"/>
    </font>
    <font>
      <b/>
      <sz val="9"/>
      <name val="Arial"/>
      <family val="2"/>
    </font>
    <font>
      <sz val="9"/>
      <name val="Arial"/>
      <family val="2"/>
    </font>
    <font>
      <sz val="10"/>
      <name val="Arial"/>
      <family val="2"/>
    </font>
    <font>
      <b/>
      <i/>
      <sz val="10"/>
      <color rgb="FFFF0000"/>
      <name val="Arial"/>
      <family val="2"/>
    </font>
    <font>
      <sz val="9"/>
      <color indexed="81"/>
      <name val="Tahoma"/>
      <family val="2"/>
    </font>
    <font>
      <b/>
      <sz val="9"/>
      <color indexed="81"/>
      <name val="Tahoma"/>
      <family val="2"/>
    </font>
    <font>
      <sz val="9"/>
      <color indexed="81"/>
      <name val="Tahoma"/>
      <charset val="1"/>
    </font>
    <font>
      <sz val="10"/>
      <name val="Arial"/>
    </font>
  </fonts>
  <fills count="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s>
  <borders count="65">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right style="thin">
        <color indexed="55"/>
      </right>
      <top/>
      <bottom/>
      <diagonal/>
    </border>
    <border>
      <left style="thin">
        <color indexed="55"/>
      </left>
      <right/>
      <top style="thin">
        <color indexed="55"/>
      </top>
      <bottom style="thin">
        <color indexed="55"/>
      </bottom>
      <diagonal/>
    </border>
    <border>
      <left style="thin">
        <color indexed="55"/>
      </left>
      <right/>
      <top/>
      <bottom/>
      <diagonal/>
    </border>
    <border>
      <left/>
      <right/>
      <top style="thin">
        <color indexed="55"/>
      </top>
      <bottom/>
      <diagonal/>
    </border>
    <border>
      <left style="thin">
        <color indexed="55"/>
      </left>
      <right style="thin">
        <color indexed="55"/>
      </right>
      <top style="thin">
        <color indexed="55"/>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double">
        <color indexed="55"/>
      </bottom>
      <diagonal/>
    </border>
    <border>
      <left style="thin">
        <color indexed="55"/>
      </left>
      <right style="thin">
        <color indexed="55"/>
      </right>
      <top/>
      <bottom style="thin">
        <color indexed="55"/>
      </bottom>
      <diagonal/>
    </border>
    <border>
      <left style="thin">
        <color indexed="55"/>
      </left>
      <right style="thin">
        <color indexed="55"/>
      </right>
      <top/>
      <bottom style="double">
        <color indexed="55"/>
      </bottom>
      <diagonal/>
    </border>
    <border>
      <left style="thin">
        <color indexed="55"/>
      </left>
      <right/>
      <top style="thin">
        <color indexed="55"/>
      </top>
      <bottom style="double">
        <color indexed="55"/>
      </bottom>
      <diagonal/>
    </border>
    <border>
      <left/>
      <right style="thin">
        <color indexed="55"/>
      </right>
      <top style="thin">
        <color indexed="55"/>
      </top>
      <bottom style="double">
        <color indexed="55"/>
      </bottom>
      <diagonal/>
    </border>
    <border>
      <left style="thin">
        <color indexed="55"/>
      </left>
      <right/>
      <top style="double">
        <color indexed="55"/>
      </top>
      <bottom style="double">
        <color indexed="55"/>
      </bottom>
      <diagonal/>
    </border>
    <border>
      <left/>
      <right style="thin">
        <color indexed="55"/>
      </right>
      <top style="double">
        <color indexed="55"/>
      </top>
      <bottom style="double">
        <color indexed="55"/>
      </bottom>
      <diagonal/>
    </border>
    <border>
      <left/>
      <right/>
      <top style="thin">
        <color indexed="55"/>
      </top>
      <bottom style="double">
        <color indexed="55"/>
      </bottom>
      <diagonal/>
    </border>
    <border>
      <left style="thin">
        <color indexed="55"/>
      </left>
      <right/>
      <top/>
      <bottom style="thin">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right style="thin">
        <color indexed="55"/>
      </right>
      <top style="double">
        <color indexed="55"/>
      </top>
      <bottom style="thin">
        <color indexed="55"/>
      </bottom>
      <diagonal/>
    </border>
    <border>
      <left style="thin">
        <color indexed="22"/>
      </left>
      <right style="thin">
        <color indexed="22"/>
      </right>
      <top style="dashed">
        <color indexed="22"/>
      </top>
      <bottom style="thin">
        <color indexed="22"/>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dashed">
        <color indexed="22"/>
      </bottom>
      <diagonal/>
    </border>
    <border>
      <left style="thin">
        <color indexed="22"/>
      </left>
      <right style="thin">
        <color indexed="22"/>
      </right>
      <top style="thin">
        <color indexed="22"/>
      </top>
      <bottom/>
      <diagonal/>
    </border>
    <border>
      <left style="thin">
        <color indexed="55"/>
      </left>
      <right style="thin">
        <color indexed="55"/>
      </right>
      <top style="double">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55"/>
      </left>
      <right style="dotted">
        <color indexed="55"/>
      </right>
      <top style="thin">
        <color indexed="55"/>
      </top>
      <bottom/>
      <diagonal/>
    </border>
    <border>
      <left style="dotted">
        <color indexed="55"/>
      </left>
      <right style="thin">
        <color indexed="55"/>
      </right>
      <top style="thin">
        <color indexed="55"/>
      </top>
      <bottom/>
      <diagonal/>
    </border>
    <border>
      <left style="thin">
        <color indexed="55"/>
      </left>
      <right style="dotted">
        <color indexed="55"/>
      </right>
      <top/>
      <bottom/>
      <diagonal/>
    </border>
    <border>
      <left style="dotted">
        <color indexed="55"/>
      </left>
      <right style="thin">
        <color indexed="55"/>
      </right>
      <top/>
      <bottom/>
      <diagonal/>
    </border>
    <border>
      <left/>
      <right/>
      <top style="medium">
        <color indexed="55"/>
      </top>
      <bottom/>
      <diagonal/>
    </border>
    <border>
      <left/>
      <right/>
      <top/>
      <bottom style="medium">
        <color indexed="55"/>
      </bottom>
      <diagonal/>
    </border>
    <border>
      <left style="medium">
        <color indexed="55"/>
      </left>
      <right style="thin">
        <color indexed="55"/>
      </right>
      <top style="medium">
        <color indexed="55"/>
      </top>
      <bottom/>
      <diagonal/>
    </border>
    <border>
      <left/>
      <right style="thin">
        <color indexed="55"/>
      </right>
      <top style="medium">
        <color indexed="55"/>
      </top>
      <bottom/>
      <diagonal/>
    </border>
    <border>
      <left style="thin">
        <color indexed="55"/>
      </left>
      <right style="thin">
        <color indexed="55"/>
      </right>
      <top style="medium">
        <color indexed="55"/>
      </top>
      <bottom/>
      <diagonal/>
    </border>
    <border>
      <left style="medium">
        <color indexed="55"/>
      </left>
      <right style="thin">
        <color indexed="55"/>
      </right>
      <top/>
      <bottom/>
      <diagonal/>
    </border>
    <border>
      <left style="medium">
        <color indexed="55"/>
      </left>
      <right style="thin">
        <color indexed="55"/>
      </right>
      <top/>
      <bottom style="double">
        <color indexed="55"/>
      </bottom>
      <diagonal/>
    </border>
    <border>
      <left/>
      <right/>
      <top style="double">
        <color indexed="55"/>
      </top>
      <bottom/>
      <diagonal/>
    </border>
    <border>
      <left style="dotted">
        <color indexed="55"/>
      </left>
      <right style="thin">
        <color indexed="55"/>
      </right>
      <top/>
      <bottom style="thin">
        <color indexed="55"/>
      </bottom>
      <diagonal/>
    </border>
    <border>
      <left/>
      <right/>
      <top style="double">
        <color indexed="55"/>
      </top>
      <bottom style="double">
        <color indexed="55"/>
      </bottom>
      <diagonal/>
    </border>
    <border>
      <left style="dotted">
        <color theme="0" tint="-0.34998626667073579"/>
      </left>
      <right style="thin">
        <color theme="0" tint="-0.34998626667073579"/>
      </right>
      <top style="thin">
        <color theme="0" tint="-0.34998626667073579"/>
      </top>
      <bottom/>
      <diagonal/>
    </border>
    <border>
      <left style="dotted">
        <color theme="0" tint="-0.34998626667073579"/>
      </left>
      <right style="thin">
        <color theme="0" tint="-0.34998626667073579"/>
      </right>
      <top/>
      <bottom/>
      <diagonal/>
    </border>
    <border>
      <left style="dotted">
        <color theme="0" tint="-0.34998626667073579"/>
      </left>
      <right style="thin">
        <color theme="0" tint="-0.34998626667073579"/>
      </right>
      <top/>
      <bottom style="thin">
        <color theme="0" tint="-0.34998626667073579"/>
      </bottom>
      <diagonal/>
    </border>
    <border>
      <left style="thin">
        <color theme="0" tint="-0.34998626667073579"/>
      </left>
      <right style="dotted">
        <color theme="0" tint="-0.34998626667073579"/>
      </right>
      <top style="thin">
        <color theme="0" tint="-0.34998626667073579"/>
      </top>
      <bottom/>
      <diagonal/>
    </border>
    <border>
      <left style="thin">
        <color theme="0" tint="-0.34998626667073579"/>
      </left>
      <right style="dotted">
        <color theme="0" tint="-0.34998626667073579"/>
      </right>
      <top/>
      <bottom/>
      <diagonal/>
    </border>
    <border>
      <left style="thin">
        <color theme="0" tint="-0.34998626667073579"/>
      </left>
      <right style="dotted">
        <color theme="0" tint="-0.34998626667073579"/>
      </right>
      <top/>
      <bottom style="thin">
        <color theme="0" tint="-0.34998626667073579"/>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indexed="55"/>
      </right>
      <top/>
      <bottom style="double">
        <color auto="1"/>
      </bottom>
      <diagonal/>
    </border>
  </borders>
  <cellStyleXfs count="8">
    <xf numFmtId="0" fontId="0" fillId="0" borderId="0"/>
    <xf numFmtId="0" fontId="4" fillId="0" borderId="0" applyNumberFormat="0" applyFill="0" applyBorder="0" applyAlignment="0" applyProtection="0">
      <alignment vertical="top"/>
      <protection locked="0"/>
    </xf>
    <xf numFmtId="0" fontId="35" fillId="0" borderId="0"/>
    <xf numFmtId="0" fontId="1" fillId="0" borderId="0"/>
    <xf numFmtId="0" fontId="1" fillId="0" borderId="0"/>
    <xf numFmtId="0" fontId="1" fillId="0" borderId="0"/>
    <xf numFmtId="0" fontId="1" fillId="0" borderId="0"/>
    <xf numFmtId="43" fontId="40" fillId="0" borderId="0" applyFont="0" applyFill="0" applyBorder="0" applyAlignment="0" applyProtection="0"/>
  </cellStyleXfs>
  <cellXfs count="444">
    <xf numFmtId="0" fontId="0" fillId="0" borderId="0" xfId="0"/>
    <xf numFmtId="0" fontId="2" fillId="0" borderId="0" xfId="0" applyFont="1" applyBorder="1" applyAlignment="1" applyProtection="1">
      <alignment vertical="center"/>
    </xf>
    <xf numFmtId="0" fontId="2" fillId="0" borderId="1" xfId="0" applyFont="1" applyBorder="1" applyAlignment="1" applyProtection="1">
      <alignment horizontal="left" vertical="center"/>
    </xf>
    <xf numFmtId="0" fontId="2" fillId="0" borderId="0" xfId="0" applyFont="1" applyBorder="1" applyAlignment="1" applyProtection="1">
      <alignment horizontal="center" vertical="center"/>
    </xf>
    <xf numFmtId="0" fontId="2" fillId="0" borderId="0" xfId="0" applyFont="1" applyAlignment="1" applyProtection="1">
      <alignment horizontal="centerContinuous" vertical="center"/>
    </xf>
    <xf numFmtId="0" fontId="2" fillId="0" borderId="0" xfId="0" applyFont="1" applyAlignme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left" vertical="center"/>
    </xf>
    <xf numFmtId="0" fontId="2" fillId="0" borderId="0" xfId="0" applyFont="1" applyBorder="1" applyAlignment="1" applyProtection="1">
      <alignment horizontal="left" vertical="center"/>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centerContinuous" vertical="center"/>
    </xf>
    <xf numFmtId="0" fontId="2" fillId="0" borderId="4" xfId="0" applyFont="1" applyBorder="1" applyAlignment="1" applyProtection="1">
      <alignment horizontal="left" vertical="center"/>
    </xf>
    <xf numFmtId="3" fontId="2" fillId="0" borderId="4"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indent="2"/>
    </xf>
    <xf numFmtId="0" fontId="2" fillId="0" borderId="5" xfId="0" applyFont="1" applyFill="1" applyBorder="1" applyAlignment="1" applyProtection="1">
      <alignment horizontal="center" vertical="center" wrapText="1"/>
    </xf>
    <xf numFmtId="3" fontId="2" fillId="0" borderId="0" xfId="0" applyNumberFormat="1" applyFont="1" applyBorder="1" applyAlignment="1" applyProtection="1">
      <alignment horizontal="left" vertical="center"/>
    </xf>
    <xf numFmtId="0" fontId="2" fillId="0" borderId="0" xfId="0" applyFont="1" applyAlignment="1" applyProtection="1">
      <alignment horizontal="center" vertical="center"/>
    </xf>
    <xf numFmtId="0" fontId="2" fillId="0" borderId="0" xfId="0" applyFont="1" applyProtection="1"/>
    <xf numFmtId="38" fontId="2" fillId="0" borderId="5" xfId="0" applyNumberFormat="1" applyFont="1" applyFill="1" applyBorder="1" applyAlignment="1" applyProtection="1">
      <alignment horizontal="center" vertical="center"/>
    </xf>
    <xf numFmtId="38" fontId="2" fillId="0" borderId="0" xfId="0" applyNumberFormat="1" applyFont="1" applyFill="1" applyBorder="1" applyAlignment="1" applyProtection="1">
      <alignment horizontal="center" vertical="center"/>
    </xf>
    <xf numFmtId="38" fontId="2" fillId="0" borderId="0" xfId="0" applyNumberFormat="1" applyFont="1" applyBorder="1" applyAlignment="1" applyProtection="1">
      <alignment horizontal="center" vertical="center"/>
    </xf>
    <xf numFmtId="164" fontId="2" fillId="0" borderId="0" xfId="0" applyNumberFormat="1" applyFont="1" applyBorder="1" applyAlignment="1" applyProtection="1">
      <alignment horizontal="center" vertical="center"/>
    </xf>
    <xf numFmtId="0" fontId="9" fillId="0" borderId="0" xfId="0" applyFont="1" applyProtection="1"/>
    <xf numFmtId="38" fontId="2" fillId="0" borderId="0" xfId="0" applyNumberFormat="1" applyFont="1" applyBorder="1" applyAlignment="1" applyProtection="1">
      <alignment horizontal="left" vertical="center" indent="4"/>
    </xf>
    <xf numFmtId="0" fontId="2" fillId="0" borderId="0" xfId="0" applyFont="1" applyBorder="1" applyAlignment="1" applyProtection="1">
      <alignment vertical="center" wrapText="1"/>
    </xf>
    <xf numFmtId="0" fontId="2" fillId="0" borderId="0" xfId="0" applyFont="1" applyAlignment="1" applyProtection="1">
      <alignment wrapText="1"/>
    </xf>
    <xf numFmtId="0" fontId="2" fillId="0" borderId="0" xfId="0" applyFont="1" applyAlignment="1" applyProtection="1"/>
    <xf numFmtId="0" fontId="2" fillId="0" borderId="6" xfId="3" applyFont="1" applyBorder="1" applyAlignment="1">
      <alignment horizontal="left" vertical="center" wrapText="1"/>
    </xf>
    <xf numFmtId="0" fontId="2" fillId="0" borderId="7" xfId="3" applyFont="1" applyBorder="1" applyAlignment="1">
      <alignment horizontal="center" vertical="center"/>
    </xf>
    <xf numFmtId="0" fontId="2" fillId="0" borderId="0" xfId="3" applyFont="1" applyBorder="1"/>
    <xf numFmtId="38" fontId="2" fillId="2" borderId="1" xfId="3" applyNumberFormat="1" applyFont="1" applyFill="1" applyBorder="1" applyAlignment="1">
      <alignment horizontal="left" vertical="top"/>
    </xf>
    <xf numFmtId="38" fontId="2" fillId="2" borderId="1" xfId="3" applyNumberFormat="1" applyFont="1" applyFill="1" applyBorder="1" applyAlignment="1">
      <alignment horizontal="right" vertical="top"/>
    </xf>
    <xf numFmtId="0" fontId="2" fillId="0" borderId="0" xfId="3" applyFont="1" applyFill="1" applyBorder="1" applyAlignment="1">
      <alignment vertical="top" wrapText="1"/>
    </xf>
    <xf numFmtId="0" fontId="2" fillId="0" borderId="8" xfId="3" applyFont="1" applyBorder="1" applyAlignment="1">
      <alignment vertical="center" wrapText="1"/>
    </xf>
    <xf numFmtId="0" fontId="2" fillId="0" borderId="1" xfId="3" applyFont="1" applyBorder="1" applyAlignment="1">
      <alignment vertical="center" wrapText="1"/>
    </xf>
    <xf numFmtId="0" fontId="2" fillId="0" borderId="0" xfId="3" applyFont="1" applyBorder="1" applyAlignment="1">
      <alignment vertical="top" wrapText="1"/>
    </xf>
    <xf numFmtId="0" fontId="2" fillId="0" borderId="8" xfId="3" applyFont="1" applyBorder="1" applyAlignment="1">
      <alignment horizontal="left" vertical="center" wrapText="1"/>
    </xf>
    <xf numFmtId="0" fontId="2" fillId="0" borderId="1" xfId="3" applyFont="1" applyBorder="1" applyAlignment="1">
      <alignment horizontal="center" vertical="center" wrapText="1"/>
    </xf>
    <xf numFmtId="0" fontId="2" fillId="0" borderId="8" xfId="3" applyFont="1" applyBorder="1" applyAlignment="1">
      <alignment horizontal="left" vertical="center"/>
    </xf>
    <xf numFmtId="0" fontId="2" fillId="0" borderId="1" xfId="3" applyFont="1" applyBorder="1" applyAlignment="1">
      <alignment horizontal="center" vertical="center"/>
    </xf>
    <xf numFmtId="0" fontId="2" fillId="0" borderId="8" xfId="3" applyFont="1" applyBorder="1" applyAlignment="1">
      <alignment vertical="center"/>
    </xf>
    <xf numFmtId="0" fontId="2" fillId="0" borderId="0" xfId="4" applyFont="1" applyBorder="1" applyAlignment="1">
      <alignment vertical="center" wrapText="1"/>
    </xf>
    <xf numFmtId="0" fontId="2" fillId="0" borderId="8" xfId="4" applyFont="1" applyBorder="1" applyAlignment="1">
      <alignment vertical="center" wrapText="1"/>
    </xf>
    <xf numFmtId="0" fontId="2" fillId="0" borderId="1" xfId="4" applyFont="1" applyBorder="1" applyAlignment="1">
      <alignment horizontal="center" vertical="center" wrapText="1"/>
    </xf>
    <xf numFmtId="0" fontId="2" fillId="0" borderId="8" xfId="4" applyFont="1" applyBorder="1" applyAlignment="1">
      <alignment horizontal="left" vertical="center" wrapText="1"/>
    </xf>
    <xf numFmtId="0" fontId="2" fillId="0" borderId="8" xfId="4" applyFont="1" applyBorder="1" applyAlignment="1">
      <alignment vertical="center"/>
    </xf>
    <xf numFmtId="0" fontId="2" fillId="0" borderId="1" xfId="4" applyFont="1" applyBorder="1" applyAlignment="1">
      <alignment horizontal="center" vertical="center"/>
    </xf>
    <xf numFmtId="0" fontId="2" fillId="0" borderId="9" xfId="6" applyFont="1" applyBorder="1" applyAlignment="1">
      <alignment horizontal="center" vertical="center"/>
    </xf>
    <xf numFmtId="0" fontId="10" fillId="0" borderId="0" xfId="3" applyFont="1" applyBorder="1"/>
    <xf numFmtId="3" fontId="2" fillId="0" borderId="0" xfId="3" applyNumberFormat="1" applyFont="1" applyBorder="1"/>
    <xf numFmtId="0" fontId="15" fillId="0" borderId="0" xfId="0" applyFont="1" applyBorder="1" applyAlignment="1" applyProtection="1">
      <alignment horizontal="left" vertical="center"/>
    </xf>
    <xf numFmtId="0" fontId="3" fillId="0" borderId="3" xfId="0" applyFont="1" applyBorder="1" applyAlignment="1" applyProtection="1">
      <alignment vertical="center"/>
    </xf>
    <xf numFmtId="0" fontId="2" fillId="0" borderId="9" xfId="0" applyFont="1" applyBorder="1" applyAlignment="1" applyProtection="1">
      <alignment vertical="center"/>
    </xf>
    <xf numFmtId="0" fontId="2" fillId="0" borderId="9" xfId="0" applyFont="1" applyBorder="1" applyAlignment="1" applyProtection="1">
      <alignment vertical="center" wrapText="1"/>
    </xf>
    <xf numFmtId="0" fontId="5" fillId="0" borderId="0" xfId="0" applyFont="1" applyBorder="1" applyAlignment="1" applyProtection="1">
      <alignment horizontal="left" vertical="center"/>
    </xf>
    <xf numFmtId="0" fontId="3" fillId="0" borderId="4" xfId="0" applyFont="1" applyBorder="1" applyAlignment="1" applyProtection="1">
      <alignment vertical="center"/>
    </xf>
    <xf numFmtId="0" fontId="3" fillId="0" borderId="9" xfId="0" applyFont="1" applyBorder="1" applyAlignment="1" applyProtection="1">
      <alignment vertical="center"/>
    </xf>
    <xf numFmtId="0" fontId="3" fillId="0" borderId="0" xfId="0" applyFont="1" applyBorder="1" applyAlignment="1">
      <alignment horizontal="left" vertical="center"/>
    </xf>
    <xf numFmtId="0" fontId="16" fillId="0" borderId="0" xfId="0" applyFont="1" applyBorder="1" applyAlignment="1" applyProtection="1">
      <alignment horizontal="left" vertical="center"/>
    </xf>
    <xf numFmtId="0" fontId="2" fillId="0" borderId="4" xfId="0" applyFont="1" applyBorder="1" applyAlignment="1" applyProtection="1">
      <alignment vertical="center"/>
    </xf>
    <xf numFmtId="0" fontId="2" fillId="0" borderId="4" xfId="0" applyFont="1" applyBorder="1" applyAlignment="1" applyProtection="1">
      <alignment vertical="center" wrapText="1"/>
    </xf>
    <xf numFmtId="0" fontId="2" fillId="0" borderId="9" xfId="0" applyFont="1" applyBorder="1" applyAlignment="1" applyProtection="1">
      <alignment horizontal="left" vertical="center"/>
    </xf>
    <xf numFmtId="0" fontId="13" fillId="0" borderId="0" xfId="0" applyFont="1" applyBorder="1" applyAlignment="1">
      <alignment horizontal="left" vertical="center"/>
    </xf>
    <xf numFmtId="0" fontId="7" fillId="0" borderId="0" xfId="0" applyFont="1" applyBorder="1" applyAlignment="1" applyProtection="1">
      <alignment horizontal="left"/>
    </xf>
    <xf numFmtId="164" fontId="2" fillId="0" borderId="4" xfId="0" applyNumberFormat="1" applyFont="1" applyBorder="1" applyAlignment="1" applyProtection="1">
      <alignment horizontal="left" vertical="center"/>
    </xf>
    <xf numFmtId="3" fontId="2" fillId="0" borderId="9" xfId="0" applyNumberFormat="1" applyFont="1" applyBorder="1" applyAlignment="1" applyProtection="1">
      <alignment horizontal="left" vertical="center"/>
    </xf>
    <xf numFmtId="164" fontId="2" fillId="0" borderId="9" xfId="0" applyNumberFormat="1"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9" xfId="0" applyFont="1" applyBorder="1" applyAlignment="1" applyProtection="1">
      <alignment horizontal="left" vertical="center"/>
    </xf>
    <xf numFmtId="0" fontId="2" fillId="0" borderId="0" xfId="0" applyFont="1" applyAlignment="1" applyProtection="1">
      <alignment horizontal="right"/>
    </xf>
    <xf numFmtId="0" fontId="3" fillId="0" borderId="0" xfId="0" applyFont="1" applyAlignment="1" applyProtection="1">
      <alignment horizontal="right"/>
    </xf>
    <xf numFmtId="0" fontId="2" fillId="0" borderId="0" xfId="3" applyFont="1" applyFill="1" applyBorder="1"/>
    <xf numFmtId="0" fontId="2" fillId="0" borderId="10" xfId="0" applyFont="1" applyBorder="1" applyAlignment="1" applyProtection="1">
      <alignment vertical="center"/>
    </xf>
    <xf numFmtId="0" fontId="2" fillId="0" borderId="10" xfId="0" applyFont="1" applyBorder="1" applyAlignment="1" applyProtection="1">
      <alignment horizontal="left" vertical="center" indent="10"/>
    </xf>
    <xf numFmtId="0" fontId="2" fillId="0" borderId="0" xfId="0" applyFont="1" applyBorder="1" applyAlignment="1" applyProtection="1">
      <alignment horizontal="center" vertical="top"/>
    </xf>
    <xf numFmtId="37" fontId="2" fillId="0" borderId="0" xfId="0" applyNumberFormat="1" applyFont="1" applyBorder="1" applyAlignment="1" applyProtection="1">
      <alignment horizontal="right"/>
    </xf>
    <xf numFmtId="37" fontId="8" fillId="0" borderId="0" xfId="0" applyNumberFormat="1" applyFont="1" applyBorder="1" applyAlignment="1" applyProtection="1">
      <alignment horizontal="center"/>
    </xf>
    <xf numFmtId="0" fontId="0" fillId="0" borderId="0" xfId="0" applyProtection="1">
      <protection locked="0"/>
    </xf>
    <xf numFmtId="0" fontId="0" fillId="0" borderId="0" xfId="0" applyBorder="1" applyProtection="1">
      <protection locked="0"/>
    </xf>
    <xf numFmtId="0" fontId="24" fillId="0" borderId="0" xfId="0" applyFont="1" applyProtection="1">
      <protection locked="0"/>
    </xf>
    <xf numFmtId="0" fontId="26" fillId="0" borderId="0" xfId="0" applyFont="1" applyAlignment="1" applyProtection="1">
      <alignment horizontal="left" vertical="center"/>
      <protection locked="0"/>
    </xf>
    <xf numFmtId="0" fontId="17" fillId="0" borderId="0" xfId="0" applyFont="1" applyProtection="1">
      <protection locked="0"/>
    </xf>
    <xf numFmtId="165" fontId="17" fillId="0" borderId="0" xfId="0" applyNumberFormat="1" applyFont="1" applyAlignment="1" applyProtection="1">
      <alignment horizontal="left" vertical="center"/>
      <protection locked="0"/>
    </xf>
    <xf numFmtId="0" fontId="0" fillId="0" borderId="0" xfId="0" applyAlignment="1" applyProtection="1">
      <alignment horizontal="center"/>
      <protection locked="0"/>
    </xf>
    <xf numFmtId="0" fontId="2" fillId="0" borderId="0" xfId="0" applyFont="1" applyProtection="1">
      <protection locked="0"/>
    </xf>
    <xf numFmtId="38" fontId="27" fillId="0" borderId="0" xfId="0" applyNumberFormat="1" applyFont="1" applyAlignment="1" applyProtection="1">
      <alignment horizontal="right" vertical="center"/>
    </xf>
    <xf numFmtId="3" fontId="27" fillId="0" borderId="0" xfId="0" applyNumberFormat="1" applyFont="1" applyAlignment="1" applyProtection="1">
      <alignment horizontal="right" vertical="center"/>
    </xf>
    <xf numFmtId="0" fontId="28" fillId="0" borderId="0" xfId="0" applyFont="1" applyProtection="1">
      <protection locked="0"/>
    </xf>
    <xf numFmtId="0" fontId="24" fillId="0" borderId="0" xfId="0" applyFont="1" applyProtection="1"/>
    <xf numFmtId="0" fontId="0" fillId="0" borderId="0" xfId="0" applyProtection="1"/>
    <xf numFmtId="0" fontId="12" fillId="0" borderId="0" xfId="0" applyFont="1" applyAlignment="1" applyProtection="1">
      <alignment horizontal="left" vertical="center" wrapText="1"/>
    </xf>
    <xf numFmtId="0" fontId="12" fillId="0" borderId="0" xfId="0" applyFont="1" applyBorder="1" applyAlignment="1" applyProtection="1">
      <alignment horizontal="left" vertical="center" wrapText="1"/>
    </xf>
    <xf numFmtId="0" fontId="5" fillId="0" borderId="0" xfId="0" applyFont="1" applyAlignment="1" applyProtection="1">
      <alignment horizontal="left" vertical="top"/>
    </xf>
    <xf numFmtId="0" fontId="5" fillId="0" borderId="0" xfId="0" applyFont="1" applyAlignment="1" applyProtection="1">
      <alignment horizontal="center" vertical="top"/>
    </xf>
    <xf numFmtId="0" fontId="12" fillId="0" borderId="0" xfId="0" applyFont="1" applyAlignment="1" applyProtection="1">
      <alignment horizontal="left"/>
    </xf>
    <xf numFmtId="0" fontId="7" fillId="0" borderId="0" xfId="0" applyFont="1" applyAlignment="1" applyProtection="1">
      <alignment horizontal="left"/>
    </xf>
    <xf numFmtId="0" fontId="2" fillId="0" borderId="0" xfId="0" applyFont="1" applyAlignment="1" applyProtection="1">
      <alignment horizontal="left"/>
    </xf>
    <xf numFmtId="0" fontId="11" fillId="0" borderId="0" xfId="0" applyFont="1" applyProtection="1"/>
    <xf numFmtId="0" fontId="2" fillId="0" borderId="4" xfId="0" applyFont="1" applyBorder="1" applyAlignment="1" applyProtection="1">
      <alignment vertical="top"/>
    </xf>
    <xf numFmtId="0" fontId="2" fillId="0" borderId="9" xfId="0" applyFont="1" applyBorder="1" applyAlignment="1" applyProtection="1">
      <alignment vertical="top" wrapText="1"/>
    </xf>
    <xf numFmtId="0" fontId="2" fillId="0" borderId="1" xfId="0" applyFont="1" applyBorder="1" applyAlignment="1" applyProtection="1">
      <alignment horizontal="center" vertical="center" wrapText="1"/>
    </xf>
    <xf numFmtId="0" fontId="2" fillId="0" borderId="11" xfId="0" applyFont="1" applyBorder="1" applyAlignment="1" applyProtection="1">
      <alignment horizontal="center" vertical="top" wrapText="1"/>
    </xf>
    <xf numFmtId="0" fontId="2" fillId="0" borderId="0" xfId="0" applyFont="1" applyBorder="1" applyAlignment="1" applyProtection="1">
      <alignment vertical="top" wrapText="1"/>
    </xf>
    <xf numFmtId="38" fontId="2" fillId="0" borderId="0" xfId="0" applyNumberFormat="1" applyFont="1" applyBorder="1" applyAlignment="1" applyProtection="1">
      <alignment vertical="top" wrapText="1"/>
    </xf>
    <xf numFmtId="0" fontId="0" fillId="0" borderId="0" xfId="0" applyBorder="1" applyProtection="1"/>
    <xf numFmtId="0" fontId="0" fillId="0" borderId="0" xfId="0" applyAlignment="1" applyProtection="1"/>
    <xf numFmtId="0" fontId="2" fillId="0" borderId="0" xfId="0" applyFont="1" applyBorder="1" applyProtection="1"/>
    <xf numFmtId="38" fontId="2" fillId="2" borderId="2" xfId="5" applyNumberFormat="1" applyFont="1" applyFill="1" applyBorder="1" applyAlignment="1"/>
    <xf numFmtId="37" fontId="2" fillId="0" borderId="0" xfId="0" applyNumberFormat="1" applyFont="1" applyBorder="1" applyAlignment="1" applyProtection="1">
      <alignment horizontal="right" vertical="center"/>
    </xf>
    <xf numFmtId="38" fontId="12" fillId="0" borderId="1" xfId="3" applyNumberFormat="1" applyFont="1" applyBorder="1" applyAlignment="1" applyProtection="1">
      <alignment horizontal="right"/>
      <protection locked="0"/>
    </xf>
    <xf numFmtId="38" fontId="12" fillId="0" borderId="9" xfId="3" applyNumberFormat="1" applyFont="1" applyBorder="1" applyAlignment="1" applyProtection="1">
      <alignment horizontal="right"/>
      <protection locked="0"/>
    </xf>
    <xf numFmtId="38" fontId="12" fillId="3" borderId="12" xfId="4" applyNumberFormat="1" applyFont="1" applyFill="1" applyBorder="1" applyAlignment="1" applyProtection="1">
      <alignment horizontal="right"/>
    </xf>
    <xf numFmtId="38" fontId="12" fillId="2" borderId="2" xfId="4" applyNumberFormat="1" applyFont="1" applyFill="1" applyBorder="1" applyAlignment="1">
      <alignment horizontal="right"/>
    </xf>
    <xf numFmtId="38" fontId="12" fillId="2" borderId="2" xfId="4" applyNumberFormat="1" applyFont="1" applyFill="1" applyBorder="1" applyAlignment="1" applyProtection="1">
      <alignment horizontal="right"/>
    </xf>
    <xf numFmtId="38" fontId="12" fillId="0" borderId="1" xfId="4" applyNumberFormat="1" applyFont="1" applyBorder="1" applyAlignment="1" applyProtection="1">
      <alignment horizontal="right"/>
      <protection locked="0"/>
    </xf>
    <xf numFmtId="38" fontId="12" fillId="0" borderId="1" xfId="4" applyNumberFormat="1" applyFont="1" applyFill="1" applyBorder="1" applyAlignment="1" applyProtection="1">
      <alignment horizontal="right"/>
      <protection locked="0"/>
    </xf>
    <xf numFmtId="38" fontId="12" fillId="0" borderId="2" xfId="4" applyNumberFormat="1" applyFont="1" applyBorder="1" applyAlignment="1" applyProtection="1">
      <alignment horizontal="right"/>
      <protection locked="0"/>
    </xf>
    <xf numFmtId="38" fontId="12" fillId="0" borderId="1" xfId="5" applyNumberFormat="1" applyFont="1" applyBorder="1" applyAlignment="1" applyProtection="1">
      <alignment horizontal="right"/>
      <protection locked="0"/>
    </xf>
    <xf numFmtId="38" fontId="12" fillId="2" borderId="1" xfId="5" applyNumberFormat="1" applyFont="1" applyFill="1" applyBorder="1" applyAlignment="1" applyProtection="1">
      <alignment horizontal="right"/>
    </xf>
    <xf numFmtId="38" fontId="12" fillId="0" borderId="1" xfId="5" applyNumberFormat="1" applyFont="1" applyFill="1" applyBorder="1" applyAlignment="1" applyProtection="1">
      <alignment horizontal="right"/>
      <protection locked="0"/>
    </xf>
    <xf numFmtId="38" fontId="12" fillId="3" borderId="12" xfId="5" applyNumberFormat="1" applyFont="1" applyFill="1" applyBorder="1" applyAlignment="1" applyProtection="1">
      <alignment horizontal="right"/>
    </xf>
    <xf numFmtId="38" fontId="12" fillId="0" borderId="2" xfId="5" applyNumberFormat="1" applyFont="1" applyBorder="1" applyAlignment="1" applyProtection="1">
      <alignment horizontal="right"/>
      <protection locked="0"/>
    </xf>
    <xf numFmtId="38" fontId="12" fillId="2" borderId="2" xfId="5" applyNumberFormat="1" applyFont="1" applyFill="1" applyBorder="1" applyAlignment="1" applyProtection="1">
      <alignment horizontal="right"/>
    </xf>
    <xf numFmtId="38" fontId="12" fillId="3" borderId="13" xfId="5" applyNumberFormat="1" applyFont="1" applyFill="1" applyBorder="1" applyAlignment="1" applyProtection="1">
      <alignment horizontal="right"/>
    </xf>
    <xf numFmtId="38" fontId="12" fillId="2" borderId="2" xfId="5" applyNumberFormat="1" applyFont="1" applyFill="1" applyBorder="1" applyAlignment="1">
      <alignment horizontal="right"/>
    </xf>
    <xf numFmtId="38" fontId="12" fillId="3" borderId="2" xfId="5" applyNumberFormat="1" applyFont="1" applyFill="1" applyBorder="1" applyAlignment="1" applyProtection="1">
      <alignment horizontal="right"/>
    </xf>
    <xf numFmtId="38" fontId="12" fillId="2" borderId="14" xfId="5" applyNumberFormat="1" applyFont="1" applyFill="1" applyBorder="1" applyAlignment="1" applyProtection="1">
      <alignment horizontal="right"/>
    </xf>
    <xf numFmtId="38" fontId="12" fillId="3" borderId="14" xfId="5" applyNumberFormat="1" applyFont="1" applyFill="1" applyBorder="1" applyAlignment="1" applyProtection="1">
      <alignment horizontal="right"/>
    </xf>
    <xf numFmtId="38" fontId="12" fillId="0" borderId="12" xfId="5" applyNumberFormat="1" applyFont="1" applyFill="1" applyBorder="1" applyAlignment="1" applyProtection="1">
      <alignment horizontal="right"/>
      <protection locked="0"/>
    </xf>
    <xf numFmtId="38" fontId="12" fillId="0" borderId="13" xfId="5" applyNumberFormat="1" applyFont="1" applyFill="1" applyBorder="1" applyAlignment="1" applyProtection="1">
      <alignment horizontal="right"/>
      <protection locked="0"/>
    </xf>
    <xf numFmtId="38" fontId="12" fillId="0" borderId="13" xfId="6" applyNumberFormat="1" applyFont="1" applyFill="1" applyBorder="1" applyAlignment="1" applyProtection="1">
      <alignment horizontal="right"/>
      <protection locked="0"/>
    </xf>
    <xf numFmtId="38" fontId="12" fillId="3" borderId="15" xfId="6" applyNumberFormat="1" applyFont="1" applyFill="1" applyBorder="1" applyAlignment="1" applyProtection="1">
      <alignment horizontal="right"/>
    </xf>
    <xf numFmtId="38" fontId="12" fillId="3" borderId="12" xfId="6" applyNumberFormat="1" applyFont="1" applyFill="1" applyBorder="1" applyAlignment="1" applyProtection="1">
      <alignment horizontal="right"/>
    </xf>
    <xf numFmtId="38" fontId="12" fillId="0" borderId="1" xfId="0" applyNumberFormat="1" applyFont="1" applyBorder="1" applyAlignment="1" applyProtection="1">
      <alignment horizontal="right"/>
      <protection locked="0"/>
    </xf>
    <xf numFmtId="38" fontId="12" fillId="0" borderId="3" xfId="0" applyNumberFormat="1" applyFont="1" applyBorder="1" applyAlignment="1" applyProtection="1">
      <alignment horizontal="right"/>
      <protection locked="0"/>
    </xf>
    <xf numFmtId="38" fontId="12" fillId="0" borderId="9" xfId="0" applyNumberFormat="1" applyFont="1" applyFill="1" applyBorder="1" applyAlignment="1" applyProtection="1">
      <alignment horizontal="right"/>
      <protection locked="0"/>
    </xf>
    <xf numFmtId="38" fontId="12" fillId="0" borderId="9" xfId="0" applyNumberFormat="1" applyFont="1" applyBorder="1" applyAlignment="1" applyProtection="1">
      <alignment horizontal="right"/>
      <protection locked="0"/>
    </xf>
    <xf numFmtId="38" fontId="12" fillId="3" borderId="9" xfId="0" applyNumberFormat="1" applyFont="1" applyFill="1" applyBorder="1" applyAlignment="1" applyProtection="1">
      <alignment horizontal="right"/>
    </xf>
    <xf numFmtId="38" fontId="12" fillId="0" borderId="1" xfId="0" applyNumberFormat="1" applyFont="1" applyFill="1" applyBorder="1" applyAlignment="1" applyProtection="1">
      <alignment horizontal="right"/>
      <protection locked="0"/>
    </xf>
    <xf numFmtId="38" fontId="12" fillId="0" borderId="0" xfId="3" applyNumberFormat="1" applyFont="1" applyBorder="1" applyAlignment="1" applyProtection="1">
      <alignment horizontal="right"/>
      <protection locked="0"/>
    </xf>
    <xf numFmtId="38" fontId="12" fillId="3" borderId="14" xfId="0" applyNumberFormat="1" applyFont="1" applyFill="1" applyBorder="1" applyAlignment="1" applyProtection="1">
      <alignment horizontal="right" wrapText="1"/>
    </xf>
    <xf numFmtId="38" fontId="12" fillId="3" borderId="14" xfId="0" applyNumberFormat="1" applyFont="1" applyFill="1" applyBorder="1" applyAlignment="1" applyProtection="1">
      <alignment wrapText="1"/>
    </xf>
    <xf numFmtId="38" fontId="12" fillId="3" borderId="1" xfId="0" applyNumberFormat="1" applyFont="1" applyFill="1" applyBorder="1" applyAlignment="1" applyProtection="1">
      <alignment wrapText="1"/>
    </xf>
    <xf numFmtId="38" fontId="12" fillId="3" borderId="15" xfId="0" applyNumberFormat="1" applyFont="1" applyFill="1" applyBorder="1" applyAlignment="1" applyProtection="1">
      <alignment wrapText="1"/>
    </xf>
    <xf numFmtId="0" fontId="17" fillId="0" borderId="0" xfId="0" applyFont="1" applyAlignment="1" applyProtection="1">
      <alignment horizontal="left"/>
      <protection locked="0"/>
    </xf>
    <xf numFmtId="0" fontId="30" fillId="0" borderId="0" xfId="0" applyFont="1" applyAlignment="1" applyProtection="1">
      <alignment horizontal="left" vertical="center"/>
    </xf>
    <xf numFmtId="0" fontId="29" fillId="0" borderId="0" xfId="0" applyFont="1" applyAlignment="1" applyProtection="1">
      <alignment horizontal="left" vertical="center" indent="3"/>
    </xf>
    <xf numFmtId="0" fontId="29" fillId="0" borderId="0" xfId="0" applyFont="1" applyProtection="1">
      <protection locked="0"/>
    </xf>
    <xf numFmtId="166" fontId="12" fillId="0" borderId="1" xfId="0" applyNumberFormat="1" applyFont="1" applyBorder="1" applyAlignment="1" applyProtection="1">
      <alignment horizontal="right"/>
      <protection locked="0"/>
    </xf>
    <xf numFmtId="49" fontId="11" fillId="0" borderId="10" xfId="0" applyNumberFormat="1" applyFont="1" applyBorder="1" applyAlignment="1" applyProtection="1">
      <alignment horizontal="center" wrapText="1"/>
      <protection locked="0"/>
    </xf>
    <xf numFmtId="0" fontId="6" fillId="3" borderId="4" xfId="0" applyFont="1" applyFill="1" applyBorder="1" applyAlignment="1" applyProtection="1">
      <alignment horizontal="left" vertical="center" indent="2"/>
    </xf>
    <xf numFmtId="0" fontId="6" fillId="3" borderId="9" xfId="0" applyFont="1" applyFill="1" applyBorder="1" applyAlignment="1" applyProtection="1">
      <alignment horizontal="left" vertical="center" indent="2"/>
    </xf>
    <xf numFmtId="0" fontId="6" fillId="3" borderId="16" xfId="0" applyFont="1" applyFill="1" applyBorder="1" applyAlignment="1" applyProtection="1">
      <alignment horizontal="left" vertical="center" wrapText="1" indent="2"/>
    </xf>
    <xf numFmtId="0" fontId="6" fillId="3" borderId="17" xfId="0" applyFont="1" applyFill="1" applyBorder="1" applyAlignment="1" applyProtection="1">
      <alignment horizontal="left" vertical="center" wrapText="1" indent="2"/>
    </xf>
    <xf numFmtId="38" fontId="12" fillId="3" borderId="17" xfId="0" applyNumberFormat="1" applyFont="1" applyFill="1" applyBorder="1" applyAlignment="1" applyProtection="1">
      <alignment horizontal="right"/>
    </xf>
    <xf numFmtId="0" fontId="6" fillId="3" borderId="18" xfId="0" applyFont="1" applyFill="1" applyBorder="1" applyAlignment="1" applyProtection="1">
      <alignment horizontal="left" vertical="center" indent="2"/>
    </xf>
    <xf numFmtId="0" fontId="6" fillId="3" borderId="19" xfId="0" applyFont="1" applyFill="1" applyBorder="1" applyAlignment="1" applyProtection="1">
      <alignment horizontal="left" vertical="center" indent="2"/>
    </xf>
    <xf numFmtId="38" fontId="12" fillId="3" borderId="19" xfId="0" applyNumberFormat="1" applyFont="1" applyFill="1" applyBorder="1" applyAlignment="1" applyProtection="1">
      <alignment horizontal="right"/>
    </xf>
    <xf numFmtId="0" fontId="16" fillId="3" borderId="16" xfId="0" applyFont="1" applyFill="1" applyBorder="1" applyAlignment="1" applyProtection="1">
      <alignment horizontal="left" vertical="center" indent="2"/>
    </xf>
    <xf numFmtId="0" fontId="3" fillId="3" borderId="17" xfId="0" applyFont="1" applyFill="1" applyBorder="1" applyAlignment="1" applyProtection="1">
      <alignment vertical="center"/>
    </xf>
    <xf numFmtId="38" fontId="12" fillId="3" borderId="12" xfId="0" applyNumberFormat="1" applyFont="1" applyFill="1" applyBorder="1" applyAlignment="1" applyProtection="1">
      <alignment horizontal="right"/>
    </xf>
    <xf numFmtId="0" fontId="2" fillId="3" borderId="17" xfId="3" applyFont="1" applyFill="1" applyBorder="1" applyAlignment="1">
      <alignment horizontal="center" vertical="center"/>
    </xf>
    <xf numFmtId="0" fontId="2" fillId="0" borderId="10" xfId="4" applyFont="1" applyBorder="1" applyAlignment="1">
      <alignment vertical="center"/>
    </xf>
    <xf numFmtId="0" fontId="2" fillId="0" borderId="14" xfId="4" applyFont="1" applyBorder="1" applyAlignment="1">
      <alignment horizontal="center" vertical="center"/>
    </xf>
    <xf numFmtId="0" fontId="2" fillId="3" borderId="17" xfId="4" applyFont="1" applyFill="1" applyBorder="1" applyAlignment="1">
      <alignment horizontal="center" vertical="center"/>
    </xf>
    <xf numFmtId="0" fontId="6" fillId="3" borderId="20" xfId="4" applyFont="1" applyFill="1" applyBorder="1" applyAlignment="1">
      <alignment vertical="center"/>
    </xf>
    <xf numFmtId="0" fontId="8" fillId="0" borderId="10" xfId="5" applyFont="1" applyBorder="1" applyAlignment="1">
      <alignment vertical="center" wrapText="1"/>
    </xf>
    <xf numFmtId="0" fontId="22" fillId="0" borderId="11" xfId="3" applyFont="1" applyBorder="1" applyAlignment="1">
      <alignment horizontal="center" vertical="top" wrapText="1"/>
    </xf>
    <xf numFmtId="0" fontId="2" fillId="3" borderId="17" xfId="5" applyFont="1" applyFill="1" applyBorder="1" applyAlignment="1">
      <alignment horizontal="center" vertical="center" wrapText="1"/>
    </xf>
    <xf numFmtId="0" fontId="2" fillId="3" borderId="17" xfId="0" applyFont="1" applyFill="1" applyBorder="1" applyAlignment="1">
      <alignment horizontal="left" vertical="center"/>
    </xf>
    <xf numFmtId="0" fontId="8" fillId="0" borderId="10" xfId="5" applyFont="1" applyBorder="1" applyAlignment="1">
      <alignment horizontal="left" vertical="center" wrapText="1"/>
    </xf>
    <xf numFmtId="49" fontId="2" fillId="0" borderId="10" xfId="5" applyNumberFormat="1" applyFont="1" applyBorder="1" applyAlignment="1">
      <alignment horizontal="left" vertical="top" wrapText="1"/>
    </xf>
    <xf numFmtId="0" fontId="2" fillId="0" borderId="11" xfId="6" applyFont="1" applyBorder="1" applyAlignment="1">
      <alignment horizontal="center" vertical="center"/>
    </xf>
    <xf numFmtId="0" fontId="2" fillId="3" borderId="17" xfId="5" applyFont="1" applyFill="1" applyBorder="1" applyAlignment="1">
      <alignment horizontal="center" vertical="center"/>
    </xf>
    <xf numFmtId="0" fontId="2" fillId="3" borderId="17" xfId="0" applyFont="1" applyFill="1" applyBorder="1" applyAlignment="1">
      <alignment vertical="center"/>
    </xf>
    <xf numFmtId="0" fontId="21" fillId="3" borderId="17" xfId="0" applyFont="1" applyFill="1" applyBorder="1" applyAlignment="1">
      <alignment horizontal="center" vertical="center"/>
    </xf>
    <xf numFmtId="0" fontId="6" fillId="3" borderId="20" xfId="6" applyFont="1" applyFill="1" applyBorder="1" applyAlignment="1" applyProtection="1">
      <alignment vertical="center"/>
    </xf>
    <xf numFmtId="0" fontId="2" fillId="3" borderId="17" xfId="6" applyFont="1" applyFill="1" applyBorder="1" applyAlignment="1">
      <alignment horizontal="center" vertical="center"/>
    </xf>
    <xf numFmtId="0" fontId="2" fillId="0" borderId="21" xfId="0" applyFont="1" applyBorder="1" applyAlignment="1" applyProtection="1">
      <alignment horizontal="left" vertical="center"/>
    </xf>
    <xf numFmtId="0" fontId="2" fillId="0" borderId="10" xfId="0" applyFont="1" applyBorder="1" applyAlignment="1" applyProtection="1">
      <alignment vertical="top" wrapText="1"/>
    </xf>
    <xf numFmtId="0" fontId="16" fillId="3" borderId="16" xfId="0" applyFont="1" applyFill="1" applyBorder="1" applyAlignment="1" applyProtection="1">
      <alignment horizontal="left" vertical="center" indent="1"/>
    </xf>
    <xf numFmtId="0" fontId="2" fillId="3" borderId="20" xfId="0" applyFont="1" applyFill="1" applyBorder="1" applyAlignment="1" applyProtection="1">
      <alignment vertical="top" wrapText="1"/>
    </xf>
    <xf numFmtId="0" fontId="2" fillId="3" borderId="17" xfId="0" applyFont="1" applyFill="1" applyBorder="1" applyAlignment="1" applyProtection="1">
      <alignment vertical="top" wrapText="1"/>
    </xf>
    <xf numFmtId="0" fontId="2" fillId="0" borderId="11" xfId="0" applyFont="1" applyBorder="1" applyAlignment="1" applyProtection="1">
      <alignment vertical="top" wrapText="1"/>
    </xf>
    <xf numFmtId="0" fontId="16" fillId="3" borderId="16" xfId="0" applyFont="1" applyFill="1" applyBorder="1" applyAlignment="1" applyProtection="1">
      <alignment horizontal="left" vertical="center"/>
    </xf>
    <xf numFmtId="38" fontId="12" fillId="3" borderId="13" xfId="6" applyNumberFormat="1" applyFont="1" applyFill="1" applyBorder="1" applyAlignment="1" applyProtection="1">
      <alignment horizontal="right"/>
    </xf>
    <xf numFmtId="0" fontId="0" fillId="0" borderId="0" xfId="0" applyAlignment="1" applyProtection="1">
      <alignment horizontal="left" vertical="center" indent="2"/>
      <protection locked="0"/>
    </xf>
    <xf numFmtId="0" fontId="2" fillId="0" borderId="0" xfId="0" applyFont="1" applyAlignment="1" applyProtection="1">
      <alignment horizontal="left" vertical="center" indent="2"/>
    </xf>
    <xf numFmtId="0" fontId="6" fillId="4" borderId="8" xfId="3" applyFont="1" applyFill="1" applyBorder="1" applyAlignment="1">
      <alignment vertical="center" wrapText="1"/>
    </xf>
    <xf numFmtId="0" fontId="2" fillId="4" borderId="9" xfId="3" applyFont="1" applyFill="1" applyBorder="1" applyAlignment="1">
      <alignment horizontal="center" wrapText="1"/>
    </xf>
    <xf numFmtId="0" fontId="6" fillId="4" borderId="10" xfId="4" applyFont="1" applyFill="1" applyBorder="1" applyAlignment="1">
      <alignment horizontal="left" vertical="center" wrapText="1"/>
    </xf>
    <xf numFmtId="0" fontId="2" fillId="4" borderId="11" xfId="4" applyFont="1" applyFill="1" applyBorder="1" applyAlignment="1">
      <alignment vertical="center" wrapText="1"/>
    </xf>
    <xf numFmtId="0" fontId="6" fillId="4" borderId="8" xfId="4" applyFont="1" applyFill="1" applyBorder="1" applyAlignment="1">
      <alignment vertical="center" wrapText="1"/>
    </xf>
    <xf numFmtId="0" fontId="2" fillId="4" borderId="9" xfId="4" applyFont="1" applyFill="1" applyBorder="1" applyAlignment="1">
      <alignment horizontal="center" wrapText="1"/>
    </xf>
    <xf numFmtId="0" fontId="6" fillId="4" borderId="8" xfId="5" applyFont="1" applyFill="1" applyBorder="1" applyAlignment="1">
      <alignment horizontal="left" vertical="center" wrapText="1"/>
    </xf>
    <xf numFmtId="0" fontId="2" fillId="4" borderId="9" xfId="5" applyFont="1" applyFill="1" applyBorder="1" applyAlignment="1">
      <alignment horizontal="center" vertical="center" wrapText="1"/>
    </xf>
    <xf numFmtId="0" fontId="6" fillId="4" borderId="10" xfId="5" applyFont="1" applyFill="1" applyBorder="1" applyAlignment="1">
      <alignment horizontal="left" vertical="center" wrapText="1"/>
    </xf>
    <xf numFmtId="0" fontId="2" fillId="4" borderId="14" xfId="5" applyFont="1" applyFill="1" applyBorder="1" applyAlignment="1">
      <alignment horizontal="center" vertical="center" wrapText="1"/>
    </xf>
    <xf numFmtId="0" fontId="2" fillId="5" borderId="8" xfId="5" applyFont="1" applyFill="1" applyBorder="1" applyAlignment="1">
      <alignment vertical="center" wrapText="1"/>
    </xf>
    <xf numFmtId="0" fontId="2" fillId="5" borderId="1" xfId="5" applyFont="1" applyFill="1" applyBorder="1" applyAlignment="1">
      <alignment horizontal="center" vertical="center" wrapText="1"/>
    </xf>
    <xf numFmtId="0" fontId="2" fillId="5" borderId="8" xfId="5" applyFont="1" applyFill="1" applyBorder="1" applyAlignment="1">
      <alignment horizontal="left" vertical="center" wrapText="1"/>
    </xf>
    <xf numFmtId="0" fontId="2" fillId="5" borderId="8" xfId="5" applyFont="1" applyFill="1" applyBorder="1" applyAlignment="1">
      <alignment horizontal="left" vertical="center"/>
    </xf>
    <xf numFmtId="0" fontId="2" fillId="5" borderId="8" xfId="5" applyFont="1" applyFill="1" applyBorder="1" applyAlignment="1">
      <alignment vertical="center"/>
    </xf>
    <xf numFmtId="0" fontId="2" fillId="5" borderId="1" xfId="0" applyFont="1" applyFill="1" applyBorder="1" applyAlignment="1">
      <alignment horizontal="center" vertical="center"/>
    </xf>
    <xf numFmtId="0" fontId="2" fillId="5" borderId="1" xfId="5" applyFont="1" applyFill="1" applyBorder="1" applyAlignment="1">
      <alignment horizontal="centerContinuous" vertical="center"/>
    </xf>
    <xf numFmtId="0" fontId="2" fillId="5" borderId="1" xfId="5" applyFont="1" applyFill="1" applyBorder="1" applyAlignment="1">
      <alignment horizontal="centerContinuous" vertical="center" wrapText="1"/>
    </xf>
    <xf numFmtId="0" fontId="6" fillId="4" borderId="8" xfId="0" applyFont="1" applyFill="1" applyBorder="1" applyAlignment="1">
      <alignment vertical="center"/>
    </xf>
    <xf numFmtId="0" fontId="2" fillId="4" borderId="1" xfId="0" applyFont="1" applyFill="1" applyBorder="1" applyAlignment="1">
      <alignment horizontal="centerContinuous" vertical="center"/>
    </xf>
    <xf numFmtId="0" fontId="6" fillId="4" borderId="8" xfId="6" applyFont="1" applyFill="1" applyBorder="1" applyAlignment="1">
      <alignment vertical="center" wrapText="1"/>
    </xf>
    <xf numFmtId="0" fontId="2" fillId="4" borderId="1" xfId="6" applyFont="1" applyFill="1" applyBorder="1" applyAlignment="1">
      <alignment horizontal="centerContinuous"/>
    </xf>
    <xf numFmtId="0" fontId="2" fillId="5" borderId="21" xfId="0" applyFont="1" applyFill="1" applyBorder="1" applyAlignment="1" applyProtection="1">
      <alignment vertical="top"/>
    </xf>
    <xf numFmtId="0" fontId="2" fillId="5" borderId="9" xfId="0" applyFont="1" applyFill="1" applyBorder="1" applyAlignment="1" applyProtection="1">
      <alignment vertical="top" wrapText="1"/>
    </xf>
    <xf numFmtId="0" fontId="2" fillId="5" borderId="11" xfId="0" applyFont="1" applyFill="1" applyBorder="1" applyAlignment="1" applyProtection="1">
      <alignment horizontal="center" vertical="top" wrapText="1"/>
    </xf>
    <xf numFmtId="0" fontId="6" fillId="4" borderId="4" xfId="0" applyFont="1" applyFill="1" applyBorder="1" applyAlignment="1" applyProtection="1">
      <alignment horizontal="center" vertical="center"/>
    </xf>
    <xf numFmtId="0" fontId="6" fillId="4" borderId="9" xfId="0" applyFont="1" applyFill="1" applyBorder="1" applyAlignment="1" applyProtection="1">
      <alignment horizontal="center" vertical="center"/>
    </xf>
    <xf numFmtId="0" fontId="6" fillId="4" borderId="4" xfId="0" applyFont="1" applyFill="1" applyBorder="1" applyAlignment="1" applyProtection="1">
      <alignment horizontal="center" vertical="center" wrapText="1"/>
    </xf>
    <xf numFmtId="0" fontId="6" fillId="4" borderId="22" xfId="0" applyFont="1" applyFill="1" applyBorder="1" applyAlignment="1" applyProtection="1">
      <alignment horizontal="left" indent="1"/>
    </xf>
    <xf numFmtId="0" fontId="6" fillId="4" borderId="23" xfId="0" applyFont="1" applyFill="1" applyBorder="1" applyAlignment="1" applyProtection="1">
      <alignment horizontal="left" indent="1"/>
    </xf>
    <xf numFmtId="0" fontId="2" fillId="4" borderId="24" xfId="0" applyFont="1" applyFill="1" applyBorder="1" applyAlignment="1" applyProtection="1">
      <alignment horizontal="center"/>
    </xf>
    <xf numFmtId="0" fontId="6" fillId="4" borderId="4" xfId="0" applyFont="1" applyFill="1" applyBorder="1" applyAlignment="1" applyProtection="1">
      <alignment horizontal="left" indent="1"/>
    </xf>
    <xf numFmtId="0" fontId="6" fillId="4" borderId="8" xfId="0" applyFont="1" applyFill="1" applyBorder="1" applyAlignment="1" applyProtection="1">
      <alignment horizontal="left" indent="1"/>
    </xf>
    <xf numFmtId="0" fontId="2" fillId="4" borderId="9" xfId="0" applyFont="1" applyFill="1" applyBorder="1" applyAlignment="1" applyProtection="1">
      <alignment horizontal="centerContinuous" vertical="center"/>
    </xf>
    <xf numFmtId="0" fontId="2" fillId="4" borderId="9" xfId="0" applyFont="1" applyFill="1" applyBorder="1" applyAlignment="1" applyProtection="1">
      <alignment vertical="center"/>
    </xf>
    <xf numFmtId="0" fontId="14" fillId="0" borderId="0" xfId="0" applyFont="1" applyAlignment="1" applyProtection="1">
      <alignment horizontal="center"/>
    </xf>
    <xf numFmtId="0" fontId="30" fillId="0" borderId="0" xfId="0" applyFont="1" applyAlignment="1" applyProtection="1">
      <alignment vertical="center"/>
      <protection locked="0"/>
    </xf>
    <xf numFmtId="0" fontId="2"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30" fillId="0" borderId="0" xfId="0" applyFont="1" applyAlignment="1" applyProtection="1">
      <alignment horizontal="left" vertical="center"/>
      <protection locked="0"/>
    </xf>
    <xf numFmtId="0" fontId="30" fillId="0" borderId="0" xfId="0" applyFont="1" applyAlignment="1" applyProtection="1">
      <alignment horizontal="left" vertical="center" indent="3"/>
      <protection locked="0"/>
    </xf>
    <xf numFmtId="0" fontId="29" fillId="0" borderId="0" xfId="0" applyFont="1" applyAlignment="1" applyProtection="1">
      <alignment horizontal="left" vertical="center" indent="3"/>
      <protection locked="0"/>
    </xf>
    <xf numFmtId="0" fontId="30" fillId="0" borderId="0" xfId="0" applyFont="1" applyProtection="1">
      <protection locked="0"/>
    </xf>
    <xf numFmtId="0" fontId="13" fillId="0" borderId="0" xfId="0" applyFont="1" applyAlignment="1">
      <alignment horizontal="center" vertical="center"/>
    </xf>
    <xf numFmtId="0" fontId="13" fillId="0" borderId="0" xfId="0" applyFont="1"/>
    <xf numFmtId="0" fontId="13" fillId="0" borderId="0" xfId="0" applyFont="1" applyAlignment="1">
      <alignment horizontal="left" vertical="center" wrapText="1"/>
    </xf>
    <xf numFmtId="0" fontId="13" fillId="0" borderId="0" xfId="0" applyFont="1" applyAlignment="1">
      <alignment horizontal="center"/>
    </xf>
    <xf numFmtId="0" fontId="5" fillId="0" borderId="25" xfId="0" applyFont="1" applyBorder="1" applyAlignment="1">
      <alignment horizontal="center" vertical="top"/>
    </xf>
    <xf numFmtId="38" fontId="5" fillId="0" borderId="26" xfId="0" applyNumberFormat="1" applyFont="1" applyBorder="1" applyAlignment="1">
      <alignment horizontal="center" vertical="top"/>
    </xf>
    <xf numFmtId="38" fontId="5" fillId="0" borderId="25" xfId="0" applyNumberFormat="1" applyFont="1" applyBorder="1" applyAlignment="1">
      <alignment horizontal="center" vertical="top"/>
    </xf>
    <xf numFmtId="38" fontId="5" fillId="0" borderId="27" xfId="0" applyNumberFormat="1" applyFont="1" applyBorder="1" applyAlignment="1">
      <alignment horizontal="center" vertical="top"/>
    </xf>
    <xf numFmtId="0" fontId="13" fillId="0" borderId="27" xfId="0" applyFont="1" applyBorder="1" applyAlignment="1">
      <alignment horizontal="left" vertical="center" wrapText="1"/>
    </xf>
    <xf numFmtId="38" fontId="13" fillId="0" borderId="28" xfId="0" applyNumberFormat="1" applyFont="1" applyBorder="1" applyAlignment="1" applyProtection="1">
      <alignment horizontal="center"/>
      <protection locked="0"/>
    </xf>
    <xf numFmtId="38" fontId="13" fillId="0" borderId="29" xfId="0" applyNumberFormat="1" applyFont="1" applyBorder="1" applyAlignment="1" applyProtection="1">
      <alignment horizontal="center"/>
      <protection locked="0"/>
    </xf>
    <xf numFmtId="0" fontId="13" fillId="0" borderId="0" xfId="0" applyFont="1" applyAlignment="1">
      <alignment horizontal="left" vertical="center" wrapText="1" indent="1"/>
    </xf>
    <xf numFmtId="0" fontId="13" fillId="0" borderId="0" xfId="0" applyFont="1" applyAlignment="1">
      <alignment horizontal="left" indent="1"/>
    </xf>
    <xf numFmtId="0" fontId="13" fillId="0" borderId="29" xfId="0" applyFont="1" applyBorder="1" applyAlignment="1">
      <alignment horizontal="left" vertical="center" wrapText="1" indent="1"/>
    </xf>
    <xf numFmtId="0" fontId="13" fillId="0" borderId="26" xfId="0" applyFont="1" applyBorder="1" applyAlignment="1">
      <alignment horizontal="left" vertical="center" wrapText="1" indent="1"/>
    </xf>
    <xf numFmtId="0" fontId="13" fillId="0" borderId="0" xfId="0" applyFont="1" applyAlignment="1" applyProtection="1">
      <alignment horizontal="left" vertical="center" wrapText="1" indent="1"/>
      <protection locked="0"/>
    </xf>
    <xf numFmtId="0" fontId="13" fillId="0" borderId="0" xfId="0" applyFont="1" applyAlignment="1" applyProtection="1">
      <alignment horizontal="left" indent="1"/>
      <protection locked="0"/>
    </xf>
    <xf numFmtId="0" fontId="5" fillId="0" borderId="0" xfId="0" applyFont="1" applyAlignment="1" applyProtection="1">
      <alignment vertical="center"/>
    </xf>
    <xf numFmtId="38" fontId="12" fillId="0" borderId="2" xfId="3" applyNumberFormat="1" applyFont="1" applyFill="1" applyBorder="1" applyAlignment="1" applyProtection="1">
      <alignment horizontal="right"/>
      <protection locked="0"/>
    </xf>
    <xf numFmtId="38" fontId="12" fillId="0" borderId="1" xfId="3" applyNumberFormat="1" applyFont="1" applyFill="1" applyBorder="1" applyAlignment="1" applyProtection="1">
      <alignment horizontal="right"/>
      <protection locked="0"/>
    </xf>
    <xf numFmtId="0" fontId="16" fillId="3" borderId="9" xfId="4" applyFont="1" applyFill="1" applyBorder="1" applyAlignment="1">
      <alignment horizontal="center" vertical="center" wrapText="1"/>
    </xf>
    <xf numFmtId="0" fontId="6" fillId="3" borderId="20" xfId="5" applyFont="1" applyFill="1" applyBorder="1" applyAlignment="1">
      <alignment horizontal="left" vertical="center" wrapText="1" indent="2"/>
    </xf>
    <xf numFmtId="0" fontId="6" fillId="3" borderId="20" xfId="5" applyFont="1" applyFill="1" applyBorder="1" applyAlignment="1">
      <alignment horizontal="left" vertical="center" indent="2"/>
    </xf>
    <xf numFmtId="0" fontId="6" fillId="3" borderId="20" xfId="3" applyFont="1" applyFill="1" applyBorder="1" applyAlignment="1">
      <alignment horizontal="left" vertical="center" indent="2"/>
    </xf>
    <xf numFmtId="0" fontId="16" fillId="3" borderId="8" xfId="4" applyFont="1" applyFill="1" applyBorder="1" applyAlignment="1">
      <alignment horizontal="left" vertical="center" wrapText="1" indent="2"/>
    </xf>
    <xf numFmtId="0" fontId="6" fillId="3" borderId="20" xfId="4" applyFont="1" applyFill="1" applyBorder="1" applyAlignment="1">
      <alignment horizontal="left" vertical="center" wrapText="1" indent="2"/>
    </xf>
    <xf numFmtId="38" fontId="12" fillId="0" borderId="2" xfId="4" applyNumberFormat="1" applyFont="1" applyFill="1" applyBorder="1" applyAlignment="1" applyProtection="1">
      <alignment horizontal="right"/>
      <protection locked="0"/>
    </xf>
    <xf numFmtId="38" fontId="12" fillId="6" borderId="1" xfId="4" applyNumberFormat="1" applyFont="1" applyFill="1" applyBorder="1" applyAlignment="1" applyProtection="1">
      <alignment horizontal="right"/>
      <protection locked="0"/>
    </xf>
    <xf numFmtId="0" fontId="16" fillId="0" borderId="7" xfId="3" applyFont="1" applyBorder="1" applyAlignment="1">
      <alignment horizontal="center" vertical="center"/>
    </xf>
    <xf numFmtId="49" fontId="16" fillId="0" borderId="7" xfId="3" applyNumberFormat="1" applyFont="1" applyBorder="1" applyAlignment="1">
      <alignment horizontal="center" vertical="center"/>
    </xf>
    <xf numFmtId="0" fontId="16" fillId="0" borderId="14" xfId="3" applyFont="1" applyBorder="1" applyAlignment="1">
      <alignment horizontal="center" vertical="center" wrapText="1"/>
    </xf>
    <xf numFmtId="49" fontId="16" fillId="0" borderId="2" xfId="3" applyNumberFormat="1" applyFont="1" applyBorder="1" applyAlignment="1">
      <alignment horizontal="center" vertical="center"/>
    </xf>
    <xf numFmtId="49" fontId="16" fillId="0" borderId="2" xfId="3" applyNumberFormat="1" applyFont="1" applyBorder="1" applyAlignment="1">
      <alignment horizontal="center" vertical="center" wrapText="1"/>
    </xf>
    <xf numFmtId="0" fontId="16" fillId="0" borderId="0" xfId="3" applyFont="1" applyBorder="1" applyAlignment="1">
      <alignment horizontal="center" vertical="center" wrapText="1"/>
    </xf>
    <xf numFmtId="0" fontId="2" fillId="0" borderId="9" xfId="4" applyFont="1" applyBorder="1" applyAlignment="1">
      <alignment horizontal="center" vertical="center"/>
    </xf>
    <xf numFmtId="38" fontId="12" fillId="2" borderId="14" xfId="4" applyNumberFormat="1" applyFont="1" applyFill="1" applyBorder="1" applyAlignment="1" applyProtection="1">
      <alignment horizontal="right"/>
    </xf>
    <xf numFmtId="0" fontId="2" fillId="0" borderId="30" xfId="3" applyFont="1" applyBorder="1" applyAlignment="1">
      <alignment horizontal="center" vertical="center"/>
    </xf>
    <xf numFmtId="0" fontId="6" fillId="3" borderId="20" xfId="6" applyFont="1" applyFill="1" applyBorder="1" applyAlignment="1">
      <alignment horizontal="left" vertical="center" indent="2"/>
    </xf>
    <xf numFmtId="0" fontId="2" fillId="0" borderId="8" xfId="6" applyFont="1" applyBorder="1" applyAlignment="1">
      <alignment vertical="center" wrapText="1"/>
    </xf>
    <xf numFmtId="0" fontId="11" fillId="0" borderId="0" xfId="0" applyFont="1" applyAlignment="1" applyProtection="1">
      <alignment horizontal="center" vertical="center"/>
    </xf>
    <xf numFmtId="0" fontId="6" fillId="0" borderId="0" xfId="0" applyFont="1" applyAlignment="1" applyProtection="1">
      <alignment horizontal="left" vertical="center"/>
      <protection locked="0"/>
    </xf>
    <xf numFmtId="0" fontId="12" fillId="0" borderId="0" xfId="0" applyFont="1" applyProtection="1"/>
    <xf numFmtId="0" fontId="33" fillId="0" borderId="0" xfId="0" applyFont="1" applyAlignment="1" applyProtection="1">
      <alignment horizontal="center" vertical="center"/>
      <protection locked="0"/>
    </xf>
    <xf numFmtId="0" fontId="11" fillId="0" borderId="0" xfId="0" applyFont="1" applyAlignment="1" applyProtection="1">
      <alignment horizontal="center"/>
      <protection locked="0"/>
    </xf>
    <xf numFmtId="0" fontId="34" fillId="0" borderId="0" xfId="0" applyFont="1" applyAlignment="1" applyProtection="1">
      <alignment horizontal="center"/>
      <protection locked="0"/>
    </xf>
    <xf numFmtId="0" fontId="34" fillId="0" borderId="0" xfId="0" applyFont="1" applyAlignment="1" applyProtection="1">
      <alignment horizontal="center" vertical="center"/>
      <protection locked="0"/>
    </xf>
    <xf numFmtId="0" fontId="6" fillId="0" borderId="10" xfId="6" applyFont="1" applyBorder="1" applyAlignment="1" applyProtection="1">
      <alignment vertical="center"/>
      <protection locked="0"/>
    </xf>
    <xf numFmtId="38" fontId="12" fillId="2" borderId="14" xfId="4" applyNumberFormat="1" applyFont="1" applyFill="1" applyBorder="1" applyAlignment="1" applyProtection="1">
      <alignment horizontal="right"/>
      <protection locked="0"/>
    </xf>
    <xf numFmtId="38" fontId="12" fillId="6" borderId="12" xfId="4" applyNumberFormat="1" applyFont="1" applyFill="1" applyBorder="1" applyAlignment="1" applyProtection="1">
      <alignment horizontal="right"/>
    </xf>
    <xf numFmtId="38" fontId="16" fillId="0" borderId="4" xfId="0" applyNumberFormat="1" applyFont="1" applyBorder="1" applyAlignment="1" applyProtection="1">
      <alignment vertical="center"/>
    </xf>
    <xf numFmtId="0" fontId="0" fillId="0" borderId="9" xfId="0" applyBorder="1" applyAlignment="1">
      <alignment vertical="center"/>
    </xf>
    <xf numFmtId="0" fontId="13" fillId="0" borderId="0" xfId="1" applyFont="1" applyBorder="1" applyAlignment="1" applyProtection="1">
      <alignment horizontal="right" vertical="center"/>
    </xf>
    <xf numFmtId="0" fontId="13" fillId="0" borderId="0" xfId="0" applyFont="1" applyAlignment="1">
      <alignment horizontal="right" vertical="center"/>
    </xf>
    <xf numFmtId="38" fontId="12" fillId="7" borderId="14" xfId="0" applyNumberFormat="1" applyFont="1" applyFill="1" applyBorder="1" applyAlignment="1" applyProtection="1">
      <alignment horizontal="right" wrapText="1"/>
    </xf>
    <xf numFmtId="38" fontId="12" fillId="3" borderId="13" xfId="0" applyNumberFormat="1" applyFont="1" applyFill="1" applyBorder="1" applyAlignment="1" applyProtection="1">
      <alignment vertical="center" wrapText="1"/>
    </xf>
    <xf numFmtId="38" fontId="12" fillId="7" borderId="13" xfId="0" applyNumberFormat="1" applyFont="1" applyFill="1" applyBorder="1" applyAlignment="1" applyProtection="1">
      <alignment vertical="center" wrapText="1"/>
    </xf>
    <xf numFmtId="0" fontId="3" fillId="0" borderId="0" xfId="0" applyFont="1" applyAlignment="1" applyProtection="1">
      <alignment horizontal="center" vertical="center"/>
    </xf>
    <xf numFmtId="165" fontId="17" fillId="0" borderId="0" xfId="0" applyNumberFormat="1" applyFont="1" applyBorder="1" applyAlignment="1" applyProtection="1"/>
    <xf numFmtId="0" fontId="0" fillId="0" borderId="9" xfId="0" applyBorder="1" applyAlignment="1" applyProtection="1">
      <alignment vertical="center"/>
    </xf>
    <xf numFmtId="38" fontId="12" fillId="0" borderId="1" xfId="0" applyNumberFormat="1" applyFont="1" applyFill="1" applyBorder="1" applyAlignment="1" applyProtection="1">
      <alignment horizontal="right"/>
    </xf>
    <xf numFmtId="0" fontId="13" fillId="0" borderId="0" xfId="0" applyFont="1" applyBorder="1" applyAlignment="1" applyProtection="1"/>
    <xf numFmtId="0" fontId="2" fillId="0" borderId="31" xfId="0" applyFont="1" applyBorder="1" applyAlignment="1" applyProtection="1">
      <alignment horizontal="center" vertical="center"/>
      <protection locked="0"/>
    </xf>
    <xf numFmtId="10" fontId="12" fillId="0" borderId="1" xfId="0" applyNumberFormat="1" applyFont="1" applyFill="1" applyBorder="1" applyAlignment="1" applyProtection="1">
      <alignment horizontal="right" vertical="center"/>
    </xf>
    <xf numFmtId="0" fontId="7" fillId="0" borderId="0" xfId="0" applyFont="1" applyProtection="1"/>
    <xf numFmtId="0" fontId="35" fillId="0" borderId="0" xfId="2" applyBorder="1" applyProtection="1">
      <protection locked="0"/>
    </xf>
    <xf numFmtId="0" fontId="35" fillId="0" borderId="0" xfId="2"/>
    <xf numFmtId="0" fontId="9" fillId="0" borderId="32" xfId="2" applyFont="1" applyBorder="1" applyAlignment="1" applyProtection="1">
      <alignment horizontal="center"/>
      <protection locked="0"/>
    </xf>
    <xf numFmtId="0" fontId="9" fillId="0" borderId="33" xfId="2" applyFont="1" applyBorder="1" applyAlignment="1" applyProtection="1">
      <alignment horizontal="center"/>
      <protection locked="0"/>
    </xf>
    <xf numFmtId="0" fontId="2" fillId="0" borderId="0" xfId="2" applyFont="1" applyProtection="1">
      <protection locked="0"/>
    </xf>
    <xf numFmtId="0" fontId="2" fillId="0" borderId="34" xfId="2" applyFont="1" applyBorder="1" applyProtection="1">
      <protection locked="0"/>
    </xf>
    <xf numFmtId="0" fontId="2" fillId="0" borderId="35" xfId="2" applyFont="1" applyBorder="1" applyProtection="1">
      <protection locked="0"/>
    </xf>
    <xf numFmtId="0" fontId="35" fillId="0" borderId="0" xfId="2" applyProtection="1">
      <protection locked="0"/>
    </xf>
    <xf numFmtId="0" fontId="35" fillId="0" borderId="0" xfId="2" applyAlignment="1" applyProtection="1">
      <alignment horizontal="left" vertical="center" indent="2"/>
      <protection locked="0"/>
    </xf>
    <xf numFmtId="0" fontId="6" fillId="0" borderId="0" xfId="2" applyFont="1" applyAlignment="1">
      <alignment horizontal="center" vertical="center"/>
    </xf>
    <xf numFmtId="0" fontId="29" fillId="0" borderId="0" xfId="2" applyFont="1" applyProtection="1">
      <protection locked="0"/>
    </xf>
    <xf numFmtId="0" fontId="2" fillId="0" borderId="0" xfId="2" applyFont="1" applyAlignment="1">
      <alignment horizontal="right" vertical="top"/>
    </xf>
    <xf numFmtId="0" fontId="25" fillId="0" borderId="0" xfId="2" applyFont="1"/>
    <xf numFmtId="0" fontId="12" fillId="0" borderId="0" xfId="2" applyFont="1"/>
    <xf numFmtId="0" fontId="12" fillId="0" borderId="0" xfId="2" applyFont="1" applyAlignment="1">
      <alignment horizontal="right" vertical="top"/>
    </xf>
    <xf numFmtId="0" fontId="2" fillId="0" borderId="36" xfId="2" applyFont="1" applyBorder="1" applyAlignment="1">
      <alignment horizontal="left" vertical="center"/>
    </xf>
    <xf numFmtId="0" fontId="2" fillId="0" borderId="0" xfId="2" applyFont="1" applyBorder="1" applyAlignment="1">
      <alignment horizontal="left" vertical="center"/>
    </xf>
    <xf numFmtId="0" fontId="2" fillId="0" borderId="36" xfId="2" applyFont="1" applyBorder="1"/>
    <xf numFmtId="0" fontId="2" fillId="0" borderId="36" xfId="2" applyFont="1" applyBorder="1" applyAlignment="1">
      <alignment horizontal="left" textRotation="180"/>
    </xf>
    <xf numFmtId="0" fontId="6" fillId="0" borderId="37" xfId="2" applyFont="1" applyBorder="1" applyAlignment="1">
      <alignment horizontal="left" wrapText="1"/>
    </xf>
    <xf numFmtId="165" fontId="6" fillId="0" borderId="0" xfId="2" applyNumberFormat="1" applyFont="1" applyBorder="1" applyAlignment="1">
      <alignment horizontal="left" vertical="center" indent="1"/>
    </xf>
    <xf numFmtId="165" fontId="6" fillId="0" borderId="37" xfId="2" applyNumberFormat="1" applyFont="1" applyBorder="1" applyAlignment="1">
      <alignment horizontal="left"/>
    </xf>
    <xf numFmtId="0" fontId="2" fillId="0" borderId="37" xfId="2" applyFont="1" applyBorder="1" applyAlignment="1">
      <alignment horizontal="left" textRotation="180"/>
    </xf>
    <xf numFmtId="0" fontId="2" fillId="0" borderId="37" xfId="2" applyFont="1" applyBorder="1"/>
    <xf numFmtId="0" fontId="9" fillId="0" borderId="38" xfId="2" applyFont="1" applyBorder="1" applyAlignment="1">
      <alignment horizontal="center"/>
    </xf>
    <xf numFmtId="0" fontId="9" fillId="0" borderId="39" xfId="2" applyFont="1" applyBorder="1" applyAlignment="1">
      <alignment horizontal="center"/>
    </xf>
    <xf numFmtId="0" fontId="9" fillId="0" borderId="2" xfId="2" applyFont="1" applyBorder="1" applyAlignment="1">
      <alignment horizontal="center"/>
    </xf>
    <xf numFmtId="0" fontId="9" fillId="0" borderId="40" xfId="2" applyFont="1" applyBorder="1" applyAlignment="1">
      <alignment horizontal="center"/>
    </xf>
    <xf numFmtId="0" fontId="2" fillId="0" borderId="0" xfId="2" applyFont="1" applyBorder="1" applyProtection="1">
      <protection locked="0"/>
    </xf>
    <xf numFmtId="0" fontId="2" fillId="0" borderId="2" xfId="2" applyFont="1" applyBorder="1" applyProtection="1">
      <protection locked="0"/>
    </xf>
    <xf numFmtId="0" fontId="2" fillId="0" borderId="0" xfId="2" applyFont="1" applyBorder="1" applyAlignment="1" applyProtection="1">
      <alignment horizontal="left" indent="1"/>
      <protection locked="0"/>
    </xf>
    <xf numFmtId="0" fontId="9" fillId="0" borderId="0" xfId="2" applyFont="1" applyBorder="1" applyAlignment="1" applyProtection="1">
      <alignment horizontal="left"/>
      <protection locked="0"/>
    </xf>
    <xf numFmtId="49" fontId="2" fillId="0" borderId="0" xfId="2" applyNumberFormat="1" applyFont="1" applyBorder="1" applyAlignment="1" applyProtection="1">
      <alignment horizontal="left" indent="1"/>
      <protection locked="0"/>
    </xf>
    <xf numFmtId="0" fontId="2" fillId="0" borderId="15" xfId="2" applyFont="1" applyBorder="1" applyProtection="1">
      <protection locked="0"/>
    </xf>
    <xf numFmtId="0" fontId="2" fillId="0" borderId="0" xfId="2" applyFont="1" applyBorder="1" applyAlignment="1" applyProtection="1">
      <alignment horizontal="left" vertical="center" indent="1"/>
      <protection locked="0"/>
    </xf>
    <xf numFmtId="0" fontId="6" fillId="0" borderId="0" xfId="2" applyFont="1" applyBorder="1" applyAlignment="1">
      <alignment horizontal="center" vertical="center"/>
    </xf>
    <xf numFmtId="0" fontId="2" fillId="0" borderId="0" xfId="2" applyFont="1" applyBorder="1" applyAlignment="1">
      <alignment horizontal="center" vertical="center"/>
    </xf>
    <xf numFmtId="0" fontId="2" fillId="0" borderId="5" xfId="2" applyFont="1" applyBorder="1"/>
    <xf numFmtId="0" fontId="2" fillId="0" borderId="41" xfId="2" applyFont="1" applyBorder="1" applyAlignment="1"/>
    <xf numFmtId="0" fontId="2" fillId="0" borderId="2" xfId="2" applyFont="1" applyBorder="1" applyAlignment="1"/>
    <xf numFmtId="0" fontId="2" fillId="0" borderId="5" xfId="2" applyFont="1" applyBorder="1" applyAlignment="1"/>
    <xf numFmtId="49" fontId="2" fillId="0" borderId="2" xfId="2" applyNumberFormat="1" applyFont="1" applyBorder="1" applyAlignment="1" applyProtection="1">
      <alignment horizontal="left"/>
      <protection locked="0"/>
    </xf>
    <xf numFmtId="0" fontId="9" fillId="0" borderId="2" xfId="2" applyFont="1" applyBorder="1" applyAlignment="1">
      <alignment horizontal="left"/>
    </xf>
    <xf numFmtId="49" fontId="2" fillId="0" borderId="15" xfId="2" applyNumberFormat="1" applyFont="1" applyBorder="1" applyAlignment="1" applyProtection="1">
      <alignment horizontal="left"/>
      <protection locked="0"/>
    </xf>
    <xf numFmtId="0" fontId="2" fillId="0" borderId="15" xfId="2" applyFont="1" applyBorder="1" applyAlignment="1"/>
    <xf numFmtId="49" fontId="2" fillId="0" borderId="43" xfId="2" applyNumberFormat="1" applyFont="1" applyBorder="1" applyAlignment="1" applyProtection="1">
      <alignment horizontal="left"/>
      <protection locked="0"/>
    </xf>
    <xf numFmtId="0" fontId="2" fillId="0" borderId="43" xfId="2" applyFont="1" applyBorder="1" applyAlignment="1"/>
    <xf numFmtId="0" fontId="2" fillId="0" borderId="0" xfId="2" applyFont="1" applyAlignment="1"/>
    <xf numFmtId="0" fontId="35" fillId="0" borderId="21" xfId="2" applyBorder="1" applyProtection="1">
      <protection locked="0"/>
    </xf>
    <xf numFmtId="0" fontId="35" fillId="0" borderId="44" xfId="2" applyBorder="1" applyProtection="1">
      <protection locked="0"/>
    </xf>
    <xf numFmtId="4" fontId="9" fillId="0" borderId="46" xfId="2" applyNumberFormat="1" applyFont="1" applyBorder="1" applyAlignment="1" applyProtection="1">
      <alignment horizontal="center" vertical="center"/>
      <protection locked="0"/>
    </xf>
    <xf numFmtId="38" fontId="2" fillId="0" borderId="47" xfId="2" applyNumberFormat="1" applyFont="1" applyBorder="1" applyAlignment="1" applyProtection="1">
      <protection locked="0"/>
    </xf>
    <xf numFmtId="38" fontId="2" fillId="0" borderId="48" xfId="2" applyNumberFormat="1" applyFont="1" applyBorder="1" applyAlignment="1" applyProtection="1">
      <protection locked="0"/>
    </xf>
    <xf numFmtId="0" fontId="9" fillId="0" borderId="49" xfId="2" applyFont="1" applyBorder="1" applyAlignment="1" applyProtection="1">
      <alignment horizontal="center" vertical="center"/>
      <protection locked="0"/>
    </xf>
    <xf numFmtId="0" fontId="2" fillId="0" borderId="50" xfId="2" applyFont="1" applyBorder="1" applyAlignment="1" applyProtection="1">
      <alignment horizontal="left" vertical="center" indent="1"/>
      <protection locked="0"/>
    </xf>
    <xf numFmtId="0" fontId="2" fillId="0" borderId="51" xfId="2" applyFont="1" applyBorder="1" applyAlignment="1" applyProtection="1">
      <alignment horizontal="left" vertical="center" indent="1"/>
      <protection locked="0"/>
    </xf>
    <xf numFmtId="38" fontId="2" fillId="0" borderId="1" xfId="0" applyNumberFormat="1" applyFont="1" applyFill="1" applyBorder="1" applyAlignment="1" applyProtection="1">
      <alignment horizontal="right" vertical="center" wrapText="1"/>
    </xf>
    <xf numFmtId="0" fontId="7" fillId="0" borderId="0" xfId="0" applyFont="1" applyAlignment="1" applyProtection="1">
      <alignment horizontal="center" vertical="center"/>
    </xf>
    <xf numFmtId="0" fontId="6" fillId="0" borderId="4" xfId="0" applyFont="1" applyBorder="1" applyAlignment="1" applyProtection="1">
      <alignment vertical="center"/>
    </xf>
    <xf numFmtId="0" fontId="0" fillId="0" borderId="0" xfId="0" applyAlignment="1">
      <alignment horizontal="left" vertical="center"/>
    </xf>
    <xf numFmtId="0" fontId="36" fillId="0" borderId="0" xfId="2" applyFont="1" applyAlignment="1" applyProtection="1">
      <alignment horizontal="left" vertical="center"/>
      <protection locked="0"/>
    </xf>
    <xf numFmtId="0" fontId="36" fillId="0" borderId="0" xfId="0" applyFont="1"/>
    <xf numFmtId="0" fontId="17" fillId="0" borderId="0" xfId="0" applyFont="1" applyAlignment="1" applyProtection="1">
      <alignment horizontal="left" vertical="center"/>
      <protection locked="0"/>
    </xf>
    <xf numFmtId="38" fontId="12" fillId="8" borderId="1" xfId="5" applyNumberFormat="1" applyFont="1" applyFill="1" applyBorder="1" applyAlignment="1" applyProtection="1">
      <alignment horizontal="right"/>
      <protection locked="0"/>
    </xf>
    <xf numFmtId="0" fontId="0" fillId="0" borderId="0" xfId="0" applyAlignment="1">
      <alignment horizontal="left" vertical="center"/>
    </xf>
    <xf numFmtId="0" fontId="3" fillId="0" borderId="0" xfId="0" applyFont="1" applyBorder="1" applyAlignment="1">
      <alignment vertical="center"/>
    </xf>
    <xf numFmtId="0" fontId="6" fillId="0" borderId="0" xfId="0" applyFont="1" applyBorder="1" applyAlignment="1">
      <alignment horizontal="right" vertical="center"/>
    </xf>
    <xf numFmtId="0" fontId="16" fillId="0" borderId="53" xfId="0" applyFont="1" applyBorder="1" applyAlignment="1" applyProtection="1">
      <alignment horizontal="left" vertical="center"/>
    </xf>
    <xf numFmtId="0" fontId="32" fillId="0" borderId="0" xfId="0" applyFont="1" applyAlignment="1">
      <alignment horizontal="left" wrapText="1" indent="1"/>
    </xf>
    <xf numFmtId="0" fontId="17" fillId="0" borderId="52" xfId="0" applyFont="1" applyFill="1" applyBorder="1" applyAlignment="1" applyProtection="1">
      <alignment horizontal="center" vertical="center" wrapText="1"/>
      <protection locked="0"/>
    </xf>
    <xf numFmtId="0" fontId="2" fillId="0" borderId="41" xfId="2" applyFont="1" applyBorder="1" applyAlignment="1" applyProtection="1">
      <alignment vertical="center"/>
      <protection locked="0"/>
    </xf>
    <xf numFmtId="49" fontId="2" fillId="0" borderId="41" xfId="2" applyNumberFormat="1" applyFont="1" applyBorder="1" applyAlignment="1" applyProtection="1">
      <alignment vertical="center"/>
      <protection locked="0"/>
    </xf>
    <xf numFmtId="49" fontId="2" fillId="0" borderId="41" xfId="2" applyNumberFormat="1" applyFont="1" applyBorder="1" applyAlignment="1" applyProtection="1">
      <protection locked="0"/>
    </xf>
    <xf numFmtId="49" fontId="2" fillId="0" borderId="42" xfId="2" applyNumberFormat="1" applyFont="1" applyBorder="1" applyAlignment="1" applyProtection="1">
      <protection locked="0"/>
    </xf>
    <xf numFmtId="0" fontId="0" fillId="0" borderId="60" xfId="0" applyBorder="1"/>
    <xf numFmtId="0" fontId="0" fillId="0" borderId="61" xfId="0" applyBorder="1"/>
    <xf numFmtId="38" fontId="2" fillId="0" borderId="35" xfId="2" applyNumberFormat="1" applyFont="1" applyBorder="1" applyAlignment="1" applyProtection="1">
      <protection locked="0"/>
    </xf>
    <xf numFmtId="0" fontId="2" fillId="0" borderId="62" xfId="0" applyFont="1" applyBorder="1" applyProtection="1">
      <protection locked="0"/>
    </xf>
    <xf numFmtId="0" fontId="2" fillId="0" borderId="63" xfId="0" applyFont="1" applyBorder="1" applyProtection="1">
      <protection locked="0"/>
    </xf>
    <xf numFmtId="0" fontId="2" fillId="0" borderId="41" xfId="2" applyFont="1" applyBorder="1" applyAlignment="1" applyProtection="1">
      <alignment horizontal="left"/>
      <protection locked="0"/>
    </xf>
    <xf numFmtId="0" fontId="0" fillId="0" borderId="60" xfId="0" applyBorder="1" applyAlignment="1">
      <alignment horizontal="left"/>
    </xf>
    <xf numFmtId="0" fontId="2" fillId="0" borderId="0" xfId="2" applyFont="1" applyBorder="1" applyAlignment="1" applyProtection="1">
      <alignment horizontal="left"/>
      <protection locked="0"/>
    </xf>
    <xf numFmtId="0" fontId="2" fillId="0" borderId="41" xfId="2" applyFont="1" applyBorder="1" applyAlignment="1" applyProtection="1">
      <alignment horizontal="left" vertical="center"/>
      <protection locked="0"/>
    </xf>
    <xf numFmtId="49" fontId="2" fillId="0" borderId="41" xfId="2" applyNumberFormat="1" applyFont="1" applyBorder="1" applyAlignment="1" applyProtection="1">
      <alignment horizontal="left" vertical="center"/>
      <protection locked="0"/>
    </xf>
    <xf numFmtId="0" fontId="2" fillId="0" borderId="50" xfId="2" applyFont="1" applyBorder="1" applyAlignment="1" applyProtection="1">
      <alignment horizontal="left" vertical="center"/>
      <protection locked="0"/>
    </xf>
    <xf numFmtId="0" fontId="2" fillId="0" borderId="50" xfId="2" applyFont="1" applyBorder="1" applyAlignment="1" applyProtection="1">
      <alignment horizontal="left"/>
      <protection locked="0"/>
    </xf>
    <xf numFmtId="0" fontId="2" fillId="0" borderId="34" xfId="2" applyFont="1" applyBorder="1" applyAlignment="1" applyProtection="1">
      <alignment horizontal="left" vertical="center"/>
      <protection locked="0"/>
    </xf>
    <xf numFmtId="168" fontId="2" fillId="0" borderId="35" xfId="7" applyNumberFormat="1" applyFont="1" applyBorder="1" applyProtection="1">
      <protection locked="0"/>
    </xf>
    <xf numFmtId="168" fontId="2" fillId="0" borderId="47" xfId="7" applyNumberFormat="1" applyFont="1" applyBorder="1" applyProtection="1">
      <protection locked="0"/>
    </xf>
    <xf numFmtId="0" fontId="2" fillId="0" borderId="64" xfId="2" applyFont="1" applyBorder="1" applyAlignment="1" applyProtection="1">
      <alignment horizontal="left" indent="1"/>
      <protection locked="0"/>
    </xf>
    <xf numFmtId="0" fontId="6" fillId="0" borderId="4" xfId="0" applyFont="1" applyBorder="1" applyAlignment="1" applyProtection="1">
      <alignment horizontal="left" vertical="center" wrapText="1"/>
    </xf>
    <xf numFmtId="0" fontId="0" fillId="0" borderId="9" xfId="0" applyBorder="1" applyAlignment="1">
      <alignment horizontal="left" vertical="center" wrapText="1"/>
    </xf>
    <xf numFmtId="0" fontId="11" fillId="0" borderId="0" xfId="0" applyFont="1" applyAlignment="1" applyProtection="1">
      <alignment horizontal="center"/>
    </xf>
    <xf numFmtId="0" fontId="34" fillId="0" borderId="0" xfId="0" applyFont="1" applyAlignment="1" applyProtection="1">
      <alignment horizontal="center"/>
    </xf>
    <xf numFmtId="0" fontId="2" fillId="0" borderId="0" xfId="0" applyFont="1" applyAlignment="1" applyProtection="1">
      <alignment horizontal="center" vertical="center"/>
    </xf>
    <xf numFmtId="0" fontId="0" fillId="0" borderId="0" xfId="0" applyAlignment="1">
      <alignment horizontal="center" vertical="center"/>
    </xf>
    <xf numFmtId="167" fontId="11" fillId="0" borderId="0" xfId="0" applyNumberFormat="1" applyFont="1" applyAlignment="1" applyProtection="1">
      <alignment horizontal="center" vertical="center"/>
      <protection locked="0"/>
    </xf>
    <xf numFmtId="167" fontId="17" fillId="0" borderId="0" xfId="0" applyNumberFormat="1" applyFont="1" applyAlignment="1">
      <alignment horizontal="center" vertical="center"/>
    </xf>
    <xf numFmtId="0" fontId="17" fillId="0" borderId="8" xfId="0" applyFont="1" applyBorder="1" applyAlignment="1" applyProtection="1">
      <alignment horizontal="left" indent="1"/>
      <protection locked="0"/>
    </xf>
    <xf numFmtId="0" fontId="13" fillId="0" borderId="8" xfId="0" applyFont="1" applyBorder="1" applyAlignment="1" applyProtection="1">
      <alignment horizontal="left" indent="1"/>
      <protection locked="0"/>
    </xf>
    <xf numFmtId="0" fontId="3" fillId="0" borderId="4" xfId="0" applyFont="1" applyBorder="1" applyAlignment="1" applyProtection="1">
      <alignment vertical="center" wrapText="1"/>
    </xf>
    <xf numFmtId="0" fontId="0" fillId="0" borderId="9" xfId="0" applyBorder="1" applyAlignment="1">
      <alignment vertical="center" wrapText="1"/>
    </xf>
    <xf numFmtId="0" fontId="6" fillId="0" borderId="4" xfId="0" applyFont="1" applyBorder="1" applyAlignment="1" applyProtection="1">
      <alignment horizontal="left" vertical="center"/>
    </xf>
    <xf numFmtId="0" fontId="0" fillId="0" borderId="9" xfId="0" applyBorder="1" applyAlignment="1">
      <alignment horizontal="left" vertical="center"/>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11" fillId="0" borderId="0" xfId="0" applyFont="1" applyAlignment="1" applyProtection="1">
      <alignment horizontal="center" vertical="center"/>
    </xf>
    <xf numFmtId="0" fontId="12" fillId="0" borderId="0" xfId="0" applyFont="1" applyAlignment="1" applyProtection="1">
      <alignment horizontal="center" vertical="center"/>
    </xf>
    <xf numFmtId="0" fontId="0" fillId="0" borderId="9" xfId="0" applyBorder="1" applyAlignment="1" applyProtection="1">
      <alignment horizontal="left" vertical="center" wrapText="1"/>
    </xf>
    <xf numFmtId="165" fontId="17" fillId="0" borderId="8" xfId="0" applyNumberFormat="1" applyFont="1" applyBorder="1" applyAlignment="1" applyProtection="1">
      <alignment horizontal="left" indent="1"/>
      <protection locked="0"/>
    </xf>
    <xf numFmtId="0" fontId="13" fillId="0" borderId="8" xfId="0" applyFont="1" applyBorder="1" applyAlignment="1" applyProtection="1">
      <alignment horizontal="left"/>
      <protection locked="0"/>
    </xf>
    <xf numFmtId="0" fontId="11" fillId="0" borderId="10" xfId="2" applyFont="1" applyBorder="1" applyAlignment="1" applyProtection="1">
      <alignment horizontal="center" wrapText="1"/>
      <protection locked="0"/>
    </xf>
    <xf numFmtId="0" fontId="11" fillId="0" borderId="0" xfId="0" applyFont="1" applyAlignment="1" applyProtection="1">
      <alignment horizontal="center" vertical="center"/>
      <protection locked="0"/>
    </xf>
    <xf numFmtId="0" fontId="2" fillId="3" borderId="20" xfId="6" applyFont="1" applyFill="1" applyBorder="1" applyAlignment="1">
      <alignment vertical="center" wrapText="1"/>
    </xf>
    <xf numFmtId="0" fontId="2" fillId="3" borderId="17" xfId="0" applyFont="1" applyFill="1" applyBorder="1" applyAlignment="1">
      <alignment vertical="center" wrapText="1"/>
    </xf>
    <xf numFmtId="0" fontId="33"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6" fillId="3" borderId="18" xfId="0" applyFont="1" applyFill="1" applyBorder="1" applyAlignment="1" applyProtection="1">
      <alignment horizontal="left" vertical="center" wrapText="1" indent="1"/>
    </xf>
    <xf numFmtId="0" fontId="0" fillId="3" borderId="45" xfId="0" applyFill="1" applyBorder="1" applyAlignment="1">
      <alignment horizontal="left" wrapText="1" indent="1"/>
    </xf>
    <xf numFmtId="0" fontId="0" fillId="3" borderId="19" xfId="0" applyFill="1" applyBorder="1" applyAlignment="1">
      <alignment horizontal="left" wrapText="1" indent="1"/>
    </xf>
    <xf numFmtId="0" fontId="11" fillId="0" borderId="10" xfId="0" applyFont="1" applyBorder="1" applyAlignment="1" applyProtection="1">
      <alignment horizontal="center" wrapText="1"/>
      <protection locked="0"/>
    </xf>
    <xf numFmtId="49" fontId="11" fillId="0" borderId="10" xfId="0" applyNumberFormat="1" applyFont="1" applyBorder="1" applyAlignment="1" applyProtection="1">
      <alignment horizontal="center"/>
      <protection locked="0"/>
    </xf>
    <xf numFmtId="0" fontId="2" fillId="0" borderId="0" xfId="0" applyFont="1" applyAlignment="1" applyProtection="1">
      <alignment horizontal="left" vertical="center" wrapText="1"/>
    </xf>
    <xf numFmtId="0" fontId="5" fillId="0" borderId="6" xfId="0" applyFont="1" applyBorder="1" applyAlignment="1" applyProtection="1">
      <alignment horizontal="center" vertical="top"/>
    </xf>
    <xf numFmtId="0" fontId="0" fillId="0" borderId="6" xfId="0" applyBorder="1" applyAlignment="1" applyProtection="1">
      <alignment horizontal="center" vertical="top"/>
    </xf>
    <xf numFmtId="0" fontId="11" fillId="0" borderId="10" xfId="0" applyFont="1" applyBorder="1" applyAlignment="1" applyProtection="1">
      <alignment horizontal="center" shrinkToFit="1"/>
      <protection locked="0"/>
    </xf>
    <xf numFmtId="0" fontId="3" fillId="0" borderId="0" xfId="0" applyFont="1" applyAlignment="1" applyProtection="1">
      <alignment horizontal="left" vertical="center" wrapText="1"/>
    </xf>
    <xf numFmtId="0" fontId="2" fillId="5" borderId="4" xfId="0" applyFont="1" applyFill="1" applyBorder="1" applyAlignment="1" applyProtection="1">
      <alignment horizontal="left" vertical="center" wrapText="1"/>
    </xf>
    <xf numFmtId="0" fontId="7" fillId="0" borderId="37" xfId="2" applyFont="1" applyBorder="1" applyAlignment="1">
      <alignment horizontal="left" vertical="center"/>
    </xf>
    <xf numFmtId="0" fontId="9" fillId="0" borderId="37" xfId="2" applyFont="1" applyBorder="1" applyAlignment="1">
      <alignment horizontal="left"/>
    </xf>
    <xf numFmtId="0" fontId="7" fillId="0" borderId="0" xfId="2" applyFont="1" applyBorder="1" applyAlignment="1">
      <alignment horizontal="left" vertical="center"/>
    </xf>
    <xf numFmtId="0" fontId="9" fillId="0" borderId="0" xfId="2" applyFont="1" applyBorder="1" applyAlignment="1">
      <alignment horizontal="left" vertical="center"/>
    </xf>
    <xf numFmtId="0" fontId="6" fillId="0" borderId="0" xfId="2" applyFont="1" applyAlignment="1">
      <alignment horizontal="center" vertical="center"/>
    </xf>
    <xf numFmtId="0" fontId="26" fillId="0" borderId="0" xfId="2" applyFont="1" applyAlignment="1" applyProtection="1">
      <alignment horizontal="left" vertical="center"/>
      <protection locked="0"/>
    </xf>
    <xf numFmtId="0" fontId="35" fillId="0" borderId="0" xfId="2" applyAlignment="1">
      <alignment horizontal="left" vertical="center"/>
    </xf>
    <xf numFmtId="0" fontId="26" fillId="0" borderId="0" xfId="0" applyFont="1" applyAlignment="1" applyProtection="1">
      <alignment horizontal="left" vertical="center"/>
      <protection locked="0"/>
    </xf>
    <xf numFmtId="0" fontId="0" fillId="0" borderId="0" xfId="0" applyAlignment="1">
      <alignment horizontal="left" vertical="center"/>
    </xf>
    <xf numFmtId="0" fontId="11" fillId="0" borderId="0" xfId="0" applyFont="1" applyAlignment="1">
      <alignment horizontal="center" vertical="center" wrapText="1"/>
    </xf>
    <xf numFmtId="0" fontId="34" fillId="0" borderId="0" xfId="0" applyFont="1" applyAlignment="1">
      <alignment horizontal="center" vertical="center" wrapText="1"/>
    </xf>
    <xf numFmtId="0" fontId="32" fillId="0" borderId="0" xfId="0" applyFont="1" applyAlignment="1">
      <alignment horizontal="left" vertical="center" wrapText="1" indent="1"/>
    </xf>
    <xf numFmtId="0" fontId="13" fillId="0" borderId="0" xfId="0" applyFont="1" applyAlignment="1">
      <alignment horizontal="left" vertical="center" wrapText="1" indent="1"/>
    </xf>
    <xf numFmtId="0" fontId="31" fillId="0" borderId="0" xfId="0" applyFont="1" applyAlignment="1">
      <alignment horizontal="left" vertical="center" wrapText="1" indent="1"/>
    </xf>
  </cellXfs>
  <cellStyles count="8">
    <cellStyle name="Comma" xfId="7" builtinId="3"/>
    <cellStyle name="Hyperlink" xfId="1" builtinId="8"/>
    <cellStyle name="Normal" xfId="0" builtinId="0"/>
    <cellStyle name="Normal 2" xfId="2" xr:uid="{00000000-0005-0000-0000-000003000000}"/>
    <cellStyle name="Normal_AFRPG3" xfId="3" xr:uid="{00000000-0005-0000-0000-000004000000}"/>
    <cellStyle name="Normal_AFRPG5" xfId="4" xr:uid="{00000000-0005-0000-0000-000005000000}"/>
    <cellStyle name="Normal_AFRPG7" xfId="5" xr:uid="{00000000-0005-0000-0000-000006000000}"/>
    <cellStyle name="Normal_AFRPG8" xfId="6"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9</xdr:row>
      <xdr:rowOff>0</xdr:rowOff>
    </xdr:to>
    <xdr:sp macro="" textlink="">
      <xdr:nvSpPr>
        <xdr:cNvPr id="3097" name="Text 20">
          <a:extLst>
            <a:ext uri="{FF2B5EF4-FFF2-40B4-BE49-F238E27FC236}">
              <a16:creationId xmlns:a16="http://schemas.microsoft.com/office/drawing/2014/main" id="{00000000-0008-0000-0100-0000190C0000}"/>
            </a:ext>
          </a:extLst>
        </xdr:cNvPr>
        <xdr:cNvSpPr txBox="1">
          <a:spLocks noChangeArrowheads="1"/>
        </xdr:cNvSpPr>
      </xdr:nvSpPr>
      <xdr:spPr bwMode="auto">
        <a:xfrm>
          <a:off x="0" y="1524000"/>
          <a:ext cx="0" cy="1524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17415" name="Text 20">
          <a:extLst>
            <a:ext uri="{FF2B5EF4-FFF2-40B4-BE49-F238E27FC236}">
              <a16:creationId xmlns:a16="http://schemas.microsoft.com/office/drawing/2014/main" id="{00000000-0008-0000-0200-000007440000}"/>
            </a:ext>
          </a:extLst>
        </xdr:cNvPr>
        <xdr:cNvSpPr txBox="1">
          <a:spLocks noChangeArrowheads="1"/>
        </xdr:cNvSpPr>
      </xdr:nvSpPr>
      <xdr:spPr bwMode="auto">
        <a:xfrm>
          <a:off x="0" y="457200"/>
          <a:ext cx="0" cy="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2127250</xdr:colOff>
          <xdr:row>6</xdr:row>
          <xdr:rowOff>114300</xdr:rowOff>
        </xdr:from>
        <xdr:to>
          <xdr:col>0</xdr:col>
          <xdr:colOff>3371850</xdr:colOff>
          <xdr:row>6</xdr:row>
          <xdr:rowOff>1047750</xdr:rowOff>
        </xdr:to>
        <xdr:sp macro="" textlink="">
          <xdr:nvSpPr>
            <xdr:cNvPr id="16393" name="Object 9" hidden="1">
              <a:extLst>
                <a:ext uri="{63B3BB69-23CF-44E3-9099-C40C66FF867C}">
                  <a14:compatExt spid="_x0000_s16393"/>
                </a:ext>
                <a:ext uri="{FF2B5EF4-FFF2-40B4-BE49-F238E27FC236}">
                  <a16:creationId xmlns:a16="http://schemas.microsoft.com/office/drawing/2014/main" id="{00000000-0008-0000-0800-000009400000}"/>
                </a:ext>
              </a:extLst>
            </xdr:cNvPr>
            <xdr:cNvSpPr/>
          </xdr:nvSpPr>
          <xdr:spPr bwMode="auto">
            <a:xfrm>
              <a:off x="0" y="0"/>
              <a:ext cx="0" cy="0"/>
            </a:xfrm>
            <a:prstGeom prst="rect">
              <a:avLst/>
            </a:prstGeom>
            <a:solidFill>
              <a:srgbClr val="FFFFFF" mc:Ignorable="a14" a14:legacySpreadsheetColorIndex="65"/>
            </a:solidFill>
            <a:ln w="9525">
              <a:solidFill>
                <a:srgbClr val="808080" mc:Ignorable="a14" a14:legacySpreadsheetColorIndex="23"/>
              </a:solidFill>
              <a:prstDash val="dash"/>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53"/>
  <sheetViews>
    <sheetView showGridLines="0" tabSelected="1" zoomScale="115" zoomScaleNormal="115" workbookViewId="0">
      <selection activeCell="C11" sqref="C11:F11"/>
    </sheetView>
  </sheetViews>
  <sheetFormatPr defaultColWidth="9.1796875" defaultRowHeight="10" x14ac:dyDescent="0.25"/>
  <cols>
    <col min="1" max="1" width="1.81640625" style="5" customWidth="1"/>
    <col min="2" max="2" width="32" style="5" customWidth="1"/>
    <col min="3" max="3" width="16.54296875" style="5" customWidth="1"/>
    <col min="4" max="4" width="19.7265625" style="5" customWidth="1"/>
    <col min="5" max="5" width="2.81640625" style="5" customWidth="1"/>
    <col min="6" max="6" width="18.81640625" style="5" customWidth="1"/>
    <col min="7" max="7" width="28.54296875" style="5" customWidth="1"/>
    <col min="8" max="8" width="19.7265625" style="5" customWidth="1"/>
    <col min="9" max="9" width="2.1796875" style="5" customWidth="1"/>
    <col min="10" max="10" width="5.453125" style="5" customWidth="1"/>
    <col min="11" max="11" width="9.1796875" style="5"/>
    <col min="12" max="12" width="6.7265625" style="5" customWidth="1"/>
    <col min="13" max="16384" width="9.1796875" style="5"/>
  </cols>
  <sheetData>
    <row r="1" spans="1:12" ht="13" x14ac:dyDescent="0.25">
      <c r="A1" s="225" t="s">
        <v>122</v>
      </c>
      <c r="B1" s="226"/>
      <c r="C1" s="226"/>
      <c r="G1" s="225" t="s">
        <v>179</v>
      </c>
      <c r="H1" s="226"/>
    </row>
    <row r="2" spans="1:12" ht="13" x14ac:dyDescent="0.25">
      <c r="A2" s="225" t="s">
        <v>108</v>
      </c>
      <c r="B2" s="227"/>
      <c r="C2" s="228"/>
      <c r="D2" s="407" t="s">
        <v>181</v>
      </c>
      <c r="E2" s="407"/>
      <c r="F2" s="407"/>
      <c r="G2" s="230" t="s">
        <v>180</v>
      </c>
      <c r="H2" s="231"/>
      <c r="I2" s="17"/>
      <c r="J2" s="17"/>
      <c r="K2" s="17"/>
      <c r="L2" s="17"/>
    </row>
    <row r="3" spans="1:12" ht="17.25" customHeight="1" x14ac:dyDescent="0.25">
      <c r="A3" s="229" t="s">
        <v>107</v>
      </c>
      <c r="B3" s="229"/>
      <c r="C3" s="273"/>
      <c r="D3" s="408" t="s">
        <v>182</v>
      </c>
      <c r="E3" s="408"/>
      <c r="F3" s="408"/>
      <c r="G3" s="7"/>
      <c r="H3" s="147"/>
      <c r="I3" s="17"/>
      <c r="J3" s="17"/>
      <c r="K3" s="17"/>
      <c r="L3" s="17"/>
    </row>
    <row r="4" spans="1:12" ht="10.5" customHeight="1" x14ac:dyDescent="0.3">
      <c r="D4" s="408" t="s">
        <v>183</v>
      </c>
      <c r="E4" s="408"/>
      <c r="F4" s="408"/>
      <c r="K4" s="224"/>
      <c r="L4" s="224"/>
    </row>
    <row r="5" spans="1:12" ht="14" x14ac:dyDescent="0.3">
      <c r="A5" s="389" t="s">
        <v>169</v>
      </c>
      <c r="B5" s="390"/>
      <c r="C5" s="390"/>
      <c r="D5" s="390"/>
      <c r="E5" s="390"/>
      <c r="F5" s="390"/>
      <c r="G5" s="390"/>
      <c r="H5" s="390"/>
      <c r="I5" s="390"/>
      <c r="J5" s="390"/>
      <c r="K5" s="224"/>
      <c r="L5" s="224"/>
    </row>
    <row r="6" spans="1:12" ht="14" x14ac:dyDescent="0.3">
      <c r="A6" s="276"/>
      <c r="B6" s="277"/>
      <c r="D6" s="393">
        <v>44012</v>
      </c>
      <c r="E6" s="394"/>
      <c r="F6" s="394"/>
      <c r="G6" s="278"/>
      <c r="H6" s="277"/>
      <c r="I6" s="277"/>
      <c r="J6" s="277"/>
      <c r="K6" s="224"/>
      <c r="L6" s="224"/>
    </row>
    <row r="7" spans="1:12" ht="13.5" customHeight="1" x14ac:dyDescent="0.25">
      <c r="A7" s="391" t="s">
        <v>110</v>
      </c>
      <c r="B7" s="392"/>
      <c r="C7" s="392"/>
      <c r="D7" s="392"/>
      <c r="E7" s="392"/>
      <c r="F7" s="392"/>
      <c r="G7" s="392"/>
      <c r="H7" s="392"/>
      <c r="I7" s="392"/>
      <c r="J7" s="392"/>
      <c r="K7" s="17"/>
      <c r="L7" s="17"/>
    </row>
    <row r="8" spans="1:12" ht="6.75" customHeight="1" x14ac:dyDescent="0.25">
      <c r="B8" s="17"/>
      <c r="C8" s="17"/>
      <c r="D8" s="17"/>
      <c r="E8" s="17"/>
      <c r="F8" s="17"/>
      <c r="G8" s="17"/>
      <c r="H8" s="17"/>
      <c r="I8" s="17"/>
      <c r="J8" s="17"/>
      <c r="K8" s="17"/>
      <c r="L8" s="17"/>
    </row>
    <row r="9" spans="1:12" ht="11.5" x14ac:dyDescent="0.25">
      <c r="B9" s="70" t="s">
        <v>159</v>
      </c>
      <c r="C9" s="412" t="s">
        <v>353</v>
      </c>
      <c r="D9" s="412"/>
      <c r="E9" s="412"/>
      <c r="F9" s="412"/>
      <c r="G9" s="3"/>
      <c r="H9" s="354" t="s">
        <v>178</v>
      </c>
      <c r="I9" s="17"/>
      <c r="J9" s="17"/>
      <c r="K9" s="17"/>
      <c r="L9" s="17"/>
    </row>
    <row r="10" spans="1:12" ht="13" x14ac:dyDescent="0.3">
      <c r="B10" s="70" t="s">
        <v>85</v>
      </c>
      <c r="C10" s="410" t="s">
        <v>354</v>
      </c>
      <c r="D10" s="410"/>
      <c r="E10" s="410"/>
      <c r="F10" s="411"/>
      <c r="G10" s="71"/>
      <c r="H10" s="289" t="s">
        <v>175</v>
      </c>
      <c r="I10" s="294" t="s">
        <v>210</v>
      </c>
      <c r="J10" s="290"/>
      <c r="K10" s="293"/>
      <c r="L10" s="17"/>
    </row>
    <row r="11" spans="1:12" ht="13" x14ac:dyDescent="0.3">
      <c r="B11" s="70" t="s">
        <v>86</v>
      </c>
      <c r="C11" s="395" t="s">
        <v>207</v>
      </c>
      <c r="D11" s="396"/>
      <c r="E11" s="396"/>
      <c r="F11" s="396"/>
      <c r="G11" s="285"/>
      <c r="H11" s="289" t="s">
        <v>176</v>
      </c>
      <c r="I11" s="294"/>
      <c r="J11" s="17"/>
      <c r="K11" s="17"/>
      <c r="L11" s="17"/>
    </row>
    <row r="12" spans="1:12" ht="13" x14ac:dyDescent="0.3">
      <c r="B12" s="70" t="s">
        <v>87</v>
      </c>
      <c r="C12" s="395" t="s">
        <v>208</v>
      </c>
      <c r="D12" s="395"/>
      <c r="E12" s="395"/>
      <c r="F12" s="396"/>
      <c r="G12" s="284"/>
      <c r="H12" s="289" t="s">
        <v>177</v>
      </c>
      <c r="I12" s="294"/>
    </row>
    <row r="13" spans="1:12" ht="13" x14ac:dyDescent="0.3">
      <c r="A13" s="1"/>
      <c r="B13" s="70" t="s">
        <v>184</v>
      </c>
      <c r="C13" s="395" t="s">
        <v>209</v>
      </c>
      <c r="D13" s="395"/>
      <c r="E13" s="395"/>
      <c r="F13" s="396"/>
      <c r="G13" s="1"/>
    </row>
    <row r="14" spans="1:12" ht="4.5" customHeight="1" thickBot="1" x14ac:dyDescent="0.3">
      <c r="A14" s="1"/>
      <c r="B14" s="6"/>
    </row>
    <row r="15" spans="1:12" ht="12" thickBot="1" x14ac:dyDescent="0.3">
      <c r="A15" s="1"/>
      <c r="B15" s="59"/>
      <c r="C15" s="51"/>
      <c r="F15" s="364" t="s">
        <v>95</v>
      </c>
      <c r="H15" s="4"/>
      <c r="I15" s="4"/>
    </row>
    <row r="16" spans="1:12" ht="15.75" customHeight="1" thickBot="1" x14ac:dyDescent="0.3">
      <c r="A16" s="1"/>
      <c r="B16" s="362"/>
      <c r="C16" s="362"/>
      <c r="D16" s="363" t="s">
        <v>192</v>
      </c>
      <c r="E16" s="366" t="s">
        <v>210</v>
      </c>
      <c r="F16" s="401" t="s">
        <v>93</v>
      </c>
      <c r="G16" s="402"/>
      <c r="H16" s="403"/>
      <c r="I16" s="63"/>
      <c r="J16" s="63"/>
      <c r="K16" s="58"/>
    </row>
    <row r="17" spans="1:12" ht="23.25" customHeight="1" thickBot="1" x14ac:dyDescent="0.3">
      <c r="A17" s="1"/>
      <c r="B17" s="362"/>
      <c r="C17" s="362"/>
      <c r="D17" s="362"/>
      <c r="E17" s="7"/>
      <c r="F17" s="404"/>
      <c r="G17" s="405"/>
      <c r="H17" s="406"/>
      <c r="I17" s="8"/>
    </row>
    <row r="18" spans="1:12" ht="3.75" customHeight="1" x14ac:dyDescent="0.25">
      <c r="A18" s="1"/>
      <c r="B18" s="73"/>
      <c r="C18" s="73"/>
      <c r="D18" s="74"/>
      <c r="E18" s="7"/>
      <c r="F18" s="7"/>
      <c r="G18" s="7"/>
      <c r="H18" s="8"/>
      <c r="I18" s="8"/>
    </row>
    <row r="19" spans="1:12" ht="12.5" x14ac:dyDescent="0.25">
      <c r="B19" s="214" t="s">
        <v>77</v>
      </c>
      <c r="C19" s="215"/>
      <c r="D19" s="216" t="s">
        <v>84</v>
      </c>
      <c r="E19" s="9"/>
      <c r="F19" s="399" t="s">
        <v>51</v>
      </c>
      <c r="G19" s="400"/>
      <c r="H19" s="134">
        <v>8</v>
      </c>
      <c r="I19" s="15"/>
    </row>
    <row r="20" spans="1:12" ht="11.5" x14ac:dyDescent="0.25">
      <c r="B20" s="56" t="s">
        <v>130</v>
      </c>
      <c r="C20" s="57"/>
      <c r="D20" s="134"/>
      <c r="E20" s="10"/>
      <c r="F20" s="68" t="s">
        <v>52</v>
      </c>
      <c r="G20" s="69"/>
      <c r="H20" s="134">
        <v>1</v>
      </c>
      <c r="I20" s="19"/>
    </row>
    <row r="21" spans="1:12" ht="12.5" x14ac:dyDescent="0.25">
      <c r="B21" s="56" t="s">
        <v>69</v>
      </c>
      <c r="C21" s="52"/>
      <c r="D21" s="135">
        <v>47000</v>
      </c>
      <c r="E21" s="8"/>
      <c r="F21" s="399" t="s">
        <v>162</v>
      </c>
      <c r="G21" s="400"/>
      <c r="H21" s="136">
        <v>159</v>
      </c>
      <c r="I21" s="20"/>
    </row>
    <row r="22" spans="1:12" ht="13.5" customHeight="1" x14ac:dyDescent="0.25">
      <c r="B22" s="397" t="s">
        <v>131</v>
      </c>
      <c r="C22" s="398"/>
      <c r="D22" s="134">
        <v>5504441</v>
      </c>
      <c r="E22" s="16"/>
      <c r="F22" s="220" t="s">
        <v>50</v>
      </c>
      <c r="G22" s="221"/>
      <c r="H22" s="222"/>
      <c r="I22" s="20"/>
    </row>
    <row r="23" spans="1:12" ht="12.5" x14ac:dyDescent="0.25">
      <c r="B23" s="397" t="s">
        <v>132</v>
      </c>
      <c r="C23" s="398"/>
      <c r="D23" s="134"/>
      <c r="F23" s="11" t="s">
        <v>53</v>
      </c>
      <c r="G23" s="62"/>
      <c r="H23" s="134">
        <v>16</v>
      </c>
      <c r="I23" s="1"/>
      <c r="L23" s="21"/>
    </row>
    <row r="24" spans="1:12" ht="11.5" x14ac:dyDescent="0.25">
      <c r="B24" s="56" t="s">
        <v>133</v>
      </c>
      <c r="C24" s="57"/>
      <c r="D24" s="134">
        <v>585107</v>
      </c>
      <c r="E24" s="1"/>
      <c r="F24" s="12" t="s">
        <v>54</v>
      </c>
      <c r="G24" s="66"/>
      <c r="H24" s="134">
        <v>0</v>
      </c>
      <c r="I24" s="1"/>
      <c r="L24" s="21"/>
    </row>
    <row r="25" spans="1:12" ht="11.5" x14ac:dyDescent="0.25">
      <c r="B25" s="56" t="s">
        <v>76</v>
      </c>
      <c r="C25" s="57"/>
      <c r="D25" s="134"/>
      <c r="E25" s="1"/>
      <c r="F25" s="220" t="s">
        <v>49</v>
      </c>
      <c r="G25" s="221"/>
      <c r="H25" s="222"/>
      <c r="I25" s="1"/>
      <c r="L25" s="21"/>
    </row>
    <row r="26" spans="1:12" ht="12" thickBot="1" x14ac:dyDescent="0.3">
      <c r="B26" s="159" t="s">
        <v>111</v>
      </c>
      <c r="C26" s="160"/>
      <c r="D26" s="161">
        <f>SUM(D20:D25)</f>
        <v>6136548</v>
      </c>
      <c r="E26" s="13"/>
      <c r="F26" s="11" t="s">
        <v>53</v>
      </c>
      <c r="G26" s="62"/>
      <c r="H26" s="134">
        <v>10</v>
      </c>
    </row>
    <row r="27" spans="1:12" ht="14.15" customHeight="1" thickTop="1" thickBot="1" x14ac:dyDescent="0.3">
      <c r="F27" s="12" t="s">
        <v>54</v>
      </c>
      <c r="G27" s="66"/>
      <c r="H27" s="134">
        <v>0</v>
      </c>
      <c r="I27" s="1"/>
      <c r="J27" s="16"/>
      <c r="K27" s="109"/>
    </row>
    <row r="28" spans="1:12" ht="13.5" customHeight="1" thickTop="1" x14ac:dyDescent="0.25">
      <c r="B28" s="217" t="s">
        <v>94</v>
      </c>
      <c r="C28" s="218"/>
      <c r="D28" s="219"/>
      <c r="E28" s="13"/>
      <c r="F28" s="220" t="s">
        <v>99</v>
      </c>
      <c r="G28" s="221"/>
      <c r="H28" s="223"/>
      <c r="I28" s="1"/>
      <c r="J28" s="64"/>
      <c r="K28" s="18"/>
    </row>
    <row r="29" spans="1:12" ht="11.5" x14ac:dyDescent="0.25">
      <c r="B29" s="11" t="s">
        <v>55</v>
      </c>
      <c r="C29" s="62"/>
      <c r="D29" s="137">
        <v>10</v>
      </c>
      <c r="F29" s="11" t="s">
        <v>2</v>
      </c>
      <c r="G29" s="62"/>
      <c r="H29" s="149">
        <v>1.32</v>
      </c>
      <c r="I29" s="3"/>
      <c r="J29" s="75"/>
      <c r="K29" s="18"/>
    </row>
    <row r="30" spans="1:12" ht="14.15" customHeight="1" x14ac:dyDescent="0.25">
      <c r="B30" s="11" t="s">
        <v>56</v>
      </c>
      <c r="C30" s="62"/>
      <c r="D30" s="137">
        <v>17</v>
      </c>
      <c r="F30" s="2" t="s">
        <v>41</v>
      </c>
      <c r="G30" s="2"/>
      <c r="H30" s="149">
        <v>0.4</v>
      </c>
      <c r="I30" s="3"/>
      <c r="J30" s="1"/>
      <c r="K30" s="18"/>
    </row>
    <row r="31" spans="1:12" ht="11.5" x14ac:dyDescent="0.25">
      <c r="B31" s="11" t="s">
        <v>57</v>
      </c>
      <c r="C31" s="62"/>
      <c r="D31" s="137">
        <v>10</v>
      </c>
      <c r="F31" s="65" t="s">
        <v>163</v>
      </c>
      <c r="G31" s="67"/>
      <c r="H31" s="149">
        <v>0.24245</v>
      </c>
      <c r="I31" s="1"/>
      <c r="J31" s="1"/>
      <c r="K31" s="77"/>
    </row>
    <row r="32" spans="1:12" ht="11.5" x14ac:dyDescent="0.25">
      <c r="B32" s="11" t="s">
        <v>58</v>
      </c>
      <c r="C32" s="62"/>
      <c r="D32" s="137">
        <v>16</v>
      </c>
      <c r="F32" s="11" t="s">
        <v>3</v>
      </c>
      <c r="G32" s="62"/>
      <c r="H32" s="149">
        <v>0.12</v>
      </c>
      <c r="I32" s="22"/>
      <c r="J32" s="1"/>
      <c r="K32" s="76"/>
    </row>
    <row r="33" spans="2:12" ht="11.5" x14ac:dyDescent="0.25">
      <c r="B33" s="11" t="s">
        <v>59</v>
      </c>
      <c r="C33" s="62"/>
      <c r="D33" s="137">
        <v>17</v>
      </c>
      <c r="F33" s="11" t="s">
        <v>43</v>
      </c>
      <c r="G33" s="62"/>
      <c r="H33" s="149">
        <v>6.4839999999999995E-2</v>
      </c>
      <c r="I33" s="3"/>
      <c r="J33" s="1"/>
      <c r="K33" s="76"/>
    </row>
    <row r="34" spans="2:12" ht="11.5" x14ac:dyDescent="0.25">
      <c r="B34" s="11" t="s">
        <v>60</v>
      </c>
      <c r="C34" s="62"/>
      <c r="D34" s="137">
        <v>18</v>
      </c>
      <c r="F34" s="11" t="s">
        <v>44</v>
      </c>
      <c r="G34" s="62"/>
      <c r="H34" s="149">
        <v>0.15129999999999999</v>
      </c>
      <c r="I34" s="3"/>
      <c r="J34" s="1"/>
      <c r="K34" s="76"/>
    </row>
    <row r="35" spans="2:12" ht="14.15" customHeight="1" x14ac:dyDescent="0.25">
      <c r="B35" s="11" t="s">
        <v>61</v>
      </c>
      <c r="C35" s="62"/>
      <c r="D35" s="137">
        <v>15</v>
      </c>
      <c r="F35" s="11" t="s">
        <v>42</v>
      </c>
      <c r="G35" s="62"/>
      <c r="H35" s="149">
        <v>0.05</v>
      </c>
      <c r="I35" s="3"/>
      <c r="J35" s="1"/>
      <c r="K35" s="1"/>
    </row>
    <row r="36" spans="2:12" ht="11.5" x14ac:dyDescent="0.25">
      <c r="B36" s="11" t="s">
        <v>62</v>
      </c>
      <c r="C36" s="62"/>
      <c r="D36" s="137">
        <v>23</v>
      </c>
      <c r="F36" s="2" t="s">
        <v>45</v>
      </c>
      <c r="G36" s="2"/>
      <c r="H36" s="149">
        <v>0.05</v>
      </c>
      <c r="I36" s="22"/>
      <c r="J36" s="64"/>
    </row>
    <row r="37" spans="2:12" ht="11.5" x14ac:dyDescent="0.25">
      <c r="B37" s="11" t="s">
        <v>63</v>
      </c>
      <c r="C37" s="62"/>
      <c r="D37" s="137">
        <v>26</v>
      </c>
      <c r="F37" s="65" t="s">
        <v>4</v>
      </c>
      <c r="G37" s="67"/>
      <c r="H37" s="149">
        <v>0.44017000000000001</v>
      </c>
      <c r="I37" s="3"/>
      <c r="J37" s="75"/>
      <c r="K37" s="23"/>
    </row>
    <row r="38" spans="2:12" ht="11.5" x14ac:dyDescent="0.25">
      <c r="B38" s="11" t="s">
        <v>64</v>
      </c>
      <c r="C38" s="62"/>
      <c r="D38" s="137">
        <v>17</v>
      </c>
      <c r="F38" s="11" t="s">
        <v>160</v>
      </c>
      <c r="G38" s="62"/>
      <c r="H38" s="149"/>
      <c r="I38" s="3"/>
      <c r="J38" s="1"/>
      <c r="K38" s="18"/>
    </row>
    <row r="39" spans="2:12" ht="11.5" x14ac:dyDescent="0.25">
      <c r="B39" s="11" t="s">
        <v>72</v>
      </c>
      <c r="C39" s="62"/>
      <c r="D39" s="137"/>
      <c r="F39" s="11" t="s">
        <v>46</v>
      </c>
      <c r="G39" s="62"/>
      <c r="H39" s="149">
        <v>0.02</v>
      </c>
      <c r="I39" s="1"/>
      <c r="J39" s="1"/>
      <c r="K39" s="18"/>
    </row>
    <row r="40" spans="2:12" ht="11.5" x14ac:dyDescent="0.25">
      <c r="B40" s="151" t="s">
        <v>112</v>
      </c>
      <c r="C40" s="152"/>
      <c r="D40" s="138">
        <f>SUM(D29:D39)</f>
        <v>169</v>
      </c>
      <c r="F40" s="11" t="s">
        <v>5</v>
      </c>
      <c r="G40" s="62"/>
      <c r="H40" s="149">
        <v>0.05</v>
      </c>
      <c r="I40" s="22"/>
      <c r="J40" s="1"/>
      <c r="K40" s="77"/>
    </row>
    <row r="41" spans="2:12" ht="11.5" x14ac:dyDescent="0.25">
      <c r="B41" s="60" t="s">
        <v>65</v>
      </c>
      <c r="C41" s="53"/>
      <c r="D41" s="137"/>
      <c r="F41" s="65" t="s">
        <v>6</v>
      </c>
      <c r="G41" s="67"/>
      <c r="H41" s="149"/>
      <c r="I41" s="1"/>
      <c r="J41" s="1"/>
      <c r="K41" s="76"/>
    </row>
    <row r="42" spans="2:12" ht="11.5" x14ac:dyDescent="0.25">
      <c r="B42" s="60" t="s">
        <v>66</v>
      </c>
      <c r="C42" s="53"/>
      <c r="D42" s="137"/>
      <c r="F42" s="11" t="s">
        <v>6</v>
      </c>
      <c r="G42" s="62"/>
      <c r="H42" s="149"/>
      <c r="I42" s="24"/>
      <c r="J42" s="1"/>
      <c r="K42" s="76"/>
    </row>
    <row r="43" spans="2:12" ht="12.5" x14ac:dyDescent="0.25">
      <c r="B43" s="60" t="s">
        <v>67</v>
      </c>
      <c r="C43" s="53"/>
      <c r="D43" s="137"/>
      <c r="F43" s="282" t="s">
        <v>161</v>
      </c>
      <c r="G43" s="283"/>
      <c r="H43" s="139">
        <v>23133554</v>
      </c>
      <c r="I43" s="14"/>
      <c r="J43" s="1"/>
      <c r="K43" s="76"/>
      <c r="L43" s="18"/>
    </row>
    <row r="44" spans="2:12" ht="12.5" x14ac:dyDescent="0.25">
      <c r="B44" s="61" t="s">
        <v>68</v>
      </c>
      <c r="C44" s="54"/>
      <c r="D44" s="137"/>
      <c r="F44" s="282" t="s">
        <v>70</v>
      </c>
      <c r="G44" s="283"/>
      <c r="H44" s="292">
        <f>(H43/H21)</f>
        <v>145494.05031446542</v>
      </c>
      <c r="I44" s="24"/>
      <c r="J44" s="86" t="str">
        <f>MID(C10,10,1)</f>
        <v>2</v>
      </c>
      <c r="K44" s="1"/>
      <c r="L44" s="18"/>
    </row>
    <row r="45" spans="2:12" ht="12.5" x14ac:dyDescent="0.25">
      <c r="B45" s="60" t="s">
        <v>71</v>
      </c>
      <c r="C45" s="53"/>
      <c r="D45" s="137"/>
      <c r="F45" s="355" t="s">
        <v>185</v>
      </c>
      <c r="G45" s="291"/>
      <c r="H45" s="353">
        <f>IF(I10="x",H43*0.069,IF(I11="x",H43*0.069,IF(I12="x",H43*0.138,"Please Check District Type")))</f>
        <v>1596215.226</v>
      </c>
      <c r="I45" s="25"/>
      <c r="J45" s="86">
        <f>IF(J44="2",(H43*1.38),(H43*0.069))</f>
        <v>31924304.519999996</v>
      </c>
    </row>
    <row r="46" spans="2:12" ht="13" thickBot="1" x14ac:dyDescent="0.3">
      <c r="B46" s="153" t="s">
        <v>113</v>
      </c>
      <c r="C46" s="154"/>
      <c r="D46" s="155">
        <f>SUM(D41:D45)</f>
        <v>0</v>
      </c>
      <c r="F46" s="387" t="s">
        <v>203</v>
      </c>
      <c r="G46" s="409"/>
      <c r="H46" s="139">
        <v>280000</v>
      </c>
      <c r="J46" s="87"/>
    </row>
    <row r="47" spans="2:12" ht="13.5" thickTop="1" thickBot="1" x14ac:dyDescent="0.3">
      <c r="B47" s="156" t="s">
        <v>114</v>
      </c>
      <c r="C47" s="157"/>
      <c r="D47" s="158">
        <f>SUM(D40,D46)</f>
        <v>169</v>
      </c>
      <c r="F47" s="387" t="s">
        <v>186</v>
      </c>
      <c r="G47" s="388"/>
      <c r="H47" s="295">
        <f>(H46/H45)</f>
        <v>0.17541494119289899</v>
      </c>
      <c r="I47" s="26"/>
      <c r="L47" s="26"/>
    </row>
    <row r="48" spans="2:12" ht="10.5" thickTop="1" x14ac:dyDescent="0.25">
      <c r="C48" s="55"/>
    </row>
    <row r="49" spans="2:12" ht="9.65" customHeight="1" x14ac:dyDescent="0.2">
      <c r="B49" s="55" t="s">
        <v>202</v>
      </c>
      <c r="I49" s="27"/>
      <c r="L49" s="27"/>
    </row>
    <row r="50" spans="2:12" ht="10.4" customHeight="1" x14ac:dyDescent="0.25">
      <c r="B50" s="250"/>
    </row>
    <row r="51" spans="2:12" ht="10" customHeight="1" x14ac:dyDescent="0.25"/>
    <row r="52" spans="2:12" ht="10" customHeight="1" x14ac:dyDescent="0.25"/>
    <row r="53" spans="2:12" ht="17.25" customHeight="1" x14ac:dyDescent="0.25"/>
  </sheetData>
  <sheetProtection algorithmName="SHA-512" hashValue="9IeLt1cST4qeuzrZu0xa2ypr8o4pl4pmwq1UVaZRTJ8xClF2eRePnfYDS/AxUZBrqXEy27nFjXmRFKnhSVN/UA==" saltValue="ZeCLjihunE225OpvO5aUIQ==" spinCount="100000" sheet="1" objects="1" scenarios="1"/>
  <mergeCells count="19">
    <mergeCell ref="D2:F2"/>
    <mergeCell ref="D3:F3"/>
    <mergeCell ref="D4:F4"/>
    <mergeCell ref="F46:G46"/>
    <mergeCell ref="C11:F11"/>
    <mergeCell ref="C10:F10"/>
    <mergeCell ref="B23:C23"/>
    <mergeCell ref="C9:D9"/>
    <mergeCell ref="E9:F9"/>
    <mergeCell ref="F47:G47"/>
    <mergeCell ref="A5:J5"/>
    <mergeCell ref="A7:J7"/>
    <mergeCell ref="D6:F6"/>
    <mergeCell ref="C12:F12"/>
    <mergeCell ref="C13:F13"/>
    <mergeCell ref="B22:C22"/>
    <mergeCell ref="F21:G21"/>
    <mergeCell ref="F19:G19"/>
    <mergeCell ref="F16:H17"/>
  </mergeCells>
  <phoneticPr fontId="2" type="noConversion"/>
  <printOptions headings="1"/>
  <pageMargins left="0.35" right="0.25" top="0.43" bottom="0.21" header="0.22" footer="0.17"/>
  <pageSetup scale="88" orientation="landscape" useFirstPageNumber="1" r:id="rId1"/>
  <headerFooter alignWithMargins="0">
    <oddHeader>&amp;L&amp;8Page &amp;P&amp;R&amp;8Page &amp;P</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K35"/>
  <sheetViews>
    <sheetView showGridLines="0" workbookViewId="0">
      <pane ySplit="5" topLeftCell="A21" activePane="bottomLeft" state="frozenSplit"/>
      <selection sqref="A1:B1"/>
      <selection pane="bottomLeft" activeCell="K34" sqref="K34"/>
    </sheetView>
  </sheetViews>
  <sheetFormatPr defaultColWidth="8.7265625" defaultRowHeight="10" x14ac:dyDescent="0.2"/>
  <cols>
    <col min="1" max="1" width="32.7265625" style="30" customWidth="1"/>
    <col min="2" max="2" width="4.54296875" style="30" customWidth="1"/>
    <col min="3" max="9" width="13.7265625" style="30" customWidth="1"/>
    <col min="10" max="11" width="13.7265625" style="50" customWidth="1"/>
    <col min="12" max="12" width="3.26953125" style="30" customWidth="1"/>
    <col min="13" max="13" width="4.453125" style="30" customWidth="1"/>
    <col min="14" max="14" width="6.26953125" style="30" customWidth="1"/>
    <col min="15" max="16384" width="8.7265625" style="30"/>
  </cols>
  <sheetData>
    <row r="1" spans="1:11" ht="11.5" x14ac:dyDescent="0.2">
      <c r="A1" s="407" t="s">
        <v>172</v>
      </c>
      <c r="B1" s="407"/>
      <c r="C1" s="407"/>
      <c r="D1" s="407"/>
      <c r="E1" s="407"/>
      <c r="F1" s="407"/>
      <c r="G1" s="407"/>
      <c r="H1" s="407"/>
      <c r="I1" s="407"/>
      <c r="J1" s="407"/>
      <c r="K1" s="407"/>
    </row>
    <row r="2" spans="1:11" ht="11.5" x14ac:dyDescent="0.2">
      <c r="A2" s="413" t="s">
        <v>193</v>
      </c>
      <c r="B2" s="413"/>
      <c r="C2" s="413"/>
      <c r="D2" s="413"/>
      <c r="E2" s="413"/>
      <c r="F2" s="413"/>
      <c r="G2" s="413"/>
      <c r="H2" s="413"/>
      <c r="I2" s="413"/>
      <c r="J2" s="413"/>
      <c r="K2" s="413"/>
    </row>
    <row r="3" spans="1:11" ht="11.5" x14ac:dyDescent="0.2">
      <c r="A3" s="272"/>
      <c r="B3" s="272"/>
      <c r="C3" s="272"/>
      <c r="D3" s="272"/>
      <c r="E3" s="272"/>
      <c r="F3" s="272"/>
      <c r="G3" s="272"/>
      <c r="H3" s="272"/>
      <c r="I3" s="272"/>
      <c r="J3" s="272"/>
      <c r="K3" s="272"/>
    </row>
    <row r="4" spans="1:11" ht="11.5" customHeight="1" x14ac:dyDescent="0.2">
      <c r="A4" s="28"/>
      <c r="B4" s="261"/>
      <c r="C4" s="262" t="s">
        <v>28</v>
      </c>
      <c r="D4" s="262" t="s">
        <v>29</v>
      </c>
      <c r="E4" s="262" t="s">
        <v>30</v>
      </c>
      <c r="F4" s="262" t="s">
        <v>31</v>
      </c>
      <c r="G4" s="262" t="s">
        <v>32</v>
      </c>
      <c r="H4" s="262" t="s">
        <v>33</v>
      </c>
      <c r="I4" s="262" t="s">
        <v>34</v>
      </c>
      <c r="J4" s="262" t="s">
        <v>35</v>
      </c>
      <c r="K4" s="262" t="s">
        <v>36</v>
      </c>
    </row>
    <row r="5" spans="1:11" ht="31.5" x14ac:dyDescent="0.2">
      <c r="A5" s="266" t="s">
        <v>1</v>
      </c>
      <c r="B5" s="263" t="s">
        <v>151</v>
      </c>
      <c r="C5" s="264" t="s">
        <v>8</v>
      </c>
      <c r="D5" s="265" t="s">
        <v>48</v>
      </c>
      <c r="E5" s="264" t="s">
        <v>134</v>
      </c>
      <c r="F5" s="264" t="s">
        <v>9</v>
      </c>
      <c r="G5" s="265" t="s">
        <v>38</v>
      </c>
      <c r="H5" s="265" t="s">
        <v>135</v>
      </c>
      <c r="I5" s="264" t="s">
        <v>39</v>
      </c>
      <c r="J5" s="264" t="s">
        <v>136</v>
      </c>
      <c r="K5" s="265" t="s">
        <v>40</v>
      </c>
    </row>
    <row r="6" spans="1:11" s="33" customFormat="1" ht="13.5" customHeight="1" x14ac:dyDescent="0.2">
      <c r="A6" s="189" t="s">
        <v>27</v>
      </c>
      <c r="B6" s="190"/>
      <c r="C6" s="31"/>
      <c r="D6" s="32"/>
      <c r="E6" s="32"/>
      <c r="F6" s="32"/>
      <c r="G6" s="32"/>
      <c r="H6" s="32"/>
      <c r="I6" s="32"/>
      <c r="J6" s="32"/>
      <c r="K6" s="32"/>
    </row>
    <row r="7" spans="1:11" s="36" customFormat="1" ht="13.9" customHeight="1" x14ac:dyDescent="0.25">
      <c r="A7" s="34" t="s">
        <v>137</v>
      </c>
      <c r="B7" s="35" t="s">
        <v>0</v>
      </c>
      <c r="C7" s="110">
        <v>833191</v>
      </c>
      <c r="D7" s="110">
        <v>2050684</v>
      </c>
      <c r="E7" s="110">
        <v>12107</v>
      </c>
      <c r="F7" s="110">
        <v>7893</v>
      </c>
      <c r="G7" s="110">
        <v>101518</v>
      </c>
      <c r="H7" s="110">
        <v>44914</v>
      </c>
      <c r="I7" s="110">
        <v>126401</v>
      </c>
      <c r="J7" s="110">
        <v>128411</v>
      </c>
      <c r="K7" s="110">
        <v>54256</v>
      </c>
    </row>
    <row r="8" spans="1:11" s="36" customFormat="1" ht="11.5" x14ac:dyDescent="0.25">
      <c r="A8" s="34" t="s">
        <v>13</v>
      </c>
      <c r="B8" s="40">
        <v>120</v>
      </c>
      <c r="C8" s="110"/>
      <c r="D8" s="110"/>
      <c r="E8" s="110"/>
      <c r="F8" s="110"/>
      <c r="G8" s="110"/>
      <c r="H8" s="110"/>
      <c r="I8" s="110"/>
      <c r="J8" s="110"/>
      <c r="K8" s="111"/>
    </row>
    <row r="9" spans="1:11" s="36" customFormat="1" ht="11.5" x14ac:dyDescent="0.25">
      <c r="A9" s="37" t="s">
        <v>123</v>
      </c>
      <c r="B9" s="38">
        <v>130</v>
      </c>
      <c r="C9" s="110"/>
      <c r="D9" s="110"/>
      <c r="E9" s="110"/>
      <c r="F9" s="110"/>
      <c r="G9" s="110"/>
      <c r="H9" s="110"/>
      <c r="I9" s="110"/>
      <c r="J9" s="110"/>
      <c r="K9" s="111"/>
    </row>
    <row r="10" spans="1:11" s="36" customFormat="1" ht="11.5" x14ac:dyDescent="0.25">
      <c r="A10" s="37" t="s">
        <v>138</v>
      </c>
      <c r="B10" s="38">
        <v>140</v>
      </c>
      <c r="C10" s="110"/>
      <c r="D10" s="110"/>
      <c r="E10" s="251"/>
      <c r="F10" s="110"/>
      <c r="G10" s="140"/>
      <c r="H10" s="110"/>
      <c r="I10" s="139"/>
      <c r="J10" s="252"/>
      <c r="K10" s="252"/>
    </row>
    <row r="11" spans="1:11" s="36" customFormat="1" ht="11.5" x14ac:dyDescent="0.25">
      <c r="A11" s="37" t="s">
        <v>139</v>
      </c>
      <c r="B11" s="38">
        <v>150</v>
      </c>
      <c r="C11" s="251"/>
      <c r="D11" s="110"/>
      <c r="E11" s="252"/>
      <c r="F11" s="110"/>
      <c r="G11" s="252"/>
      <c r="H11" s="252"/>
      <c r="I11" s="139"/>
      <c r="J11" s="252"/>
      <c r="K11" s="252"/>
    </row>
    <row r="12" spans="1:11" ht="11.5" x14ac:dyDescent="0.25">
      <c r="A12" s="39" t="s">
        <v>140</v>
      </c>
      <c r="B12" s="38">
        <v>160</v>
      </c>
      <c r="C12" s="110"/>
      <c r="D12" s="251"/>
      <c r="E12" s="252"/>
      <c r="F12" s="110"/>
      <c r="G12" s="252"/>
      <c r="H12" s="252"/>
      <c r="I12" s="110"/>
      <c r="J12" s="252"/>
      <c r="K12" s="252"/>
    </row>
    <row r="13" spans="1:11" ht="11.5" x14ac:dyDescent="0.25">
      <c r="A13" s="37" t="s">
        <v>12</v>
      </c>
      <c r="B13" s="40">
        <v>170</v>
      </c>
      <c r="C13" s="110"/>
      <c r="D13" s="110"/>
      <c r="E13" s="252"/>
      <c r="F13" s="251"/>
      <c r="G13" s="252"/>
      <c r="H13" s="252"/>
      <c r="I13" s="110"/>
      <c r="J13" s="252"/>
      <c r="K13" s="252"/>
    </row>
    <row r="14" spans="1:11" ht="11.5" x14ac:dyDescent="0.25">
      <c r="A14" s="41" t="s">
        <v>141</v>
      </c>
      <c r="B14" s="40">
        <v>180</v>
      </c>
      <c r="C14" s="110"/>
      <c r="D14" s="110"/>
      <c r="E14" s="251"/>
      <c r="F14" s="110"/>
      <c r="G14" s="252"/>
      <c r="H14" s="252"/>
      <c r="I14" s="110"/>
      <c r="J14" s="252"/>
      <c r="K14" s="252"/>
    </row>
    <row r="15" spans="1:11" ht="11.5" x14ac:dyDescent="0.25">
      <c r="A15" s="41" t="s">
        <v>14</v>
      </c>
      <c r="B15" s="40">
        <v>190</v>
      </c>
      <c r="C15" s="110"/>
      <c r="D15" s="110"/>
      <c r="E15" s="110"/>
      <c r="F15" s="110"/>
      <c r="G15" s="110"/>
      <c r="H15" s="110"/>
      <c r="I15" s="110"/>
      <c r="J15" s="110"/>
      <c r="K15" s="110"/>
    </row>
    <row r="16" spans="1:11" ht="12" thickBot="1" x14ac:dyDescent="0.3">
      <c r="A16" s="256" t="s">
        <v>115</v>
      </c>
      <c r="B16" s="162"/>
      <c r="C16" s="112">
        <f t="shared" ref="C16:K16" si="0">SUM(C7:C15)</f>
        <v>833191</v>
      </c>
      <c r="D16" s="112">
        <f t="shared" si="0"/>
        <v>2050684</v>
      </c>
      <c r="E16" s="112">
        <f t="shared" si="0"/>
        <v>12107</v>
      </c>
      <c r="F16" s="112">
        <f t="shared" si="0"/>
        <v>7893</v>
      </c>
      <c r="G16" s="112">
        <f t="shared" si="0"/>
        <v>101518</v>
      </c>
      <c r="H16" s="112">
        <f t="shared" si="0"/>
        <v>44914</v>
      </c>
      <c r="I16" s="112">
        <f t="shared" si="0"/>
        <v>126401</v>
      </c>
      <c r="J16" s="112">
        <f t="shared" si="0"/>
        <v>128411</v>
      </c>
      <c r="K16" s="112">
        <f t="shared" si="0"/>
        <v>54256</v>
      </c>
    </row>
    <row r="17" spans="1:11" ht="13.5" customHeight="1" thickTop="1" x14ac:dyDescent="0.25">
      <c r="A17" s="191" t="s">
        <v>26</v>
      </c>
      <c r="B17" s="192"/>
      <c r="C17" s="113"/>
      <c r="D17" s="113"/>
      <c r="E17" s="113"/>
      <c r="F17" s="113"/>
      <c r="G17" s="113"/>
      <c r="H17" s="113"/>
      <c r="I17" s="113"/>
      <c r="J17" s="114"/>
      <c r="K17" s="113"/>
    </row>
    <row r="18" spans="1:11" ht="11.5" x14ac:dyDescent="0.25">
      <c r="A18" s="42" t="s">
        <v>142</v>
      </c>
      <c r="B18" s="40">
        <v>410</v>
      </c>
      <c r="C18" s="115"/>
      <c r="D18" s="115"/>
      <c r="E18" s="115"/>
      <c r="F18" s="115"/>
      <c r="G18" s="115"/>
      <c r="H18" s="115"/>
      <c r="I18" s="114"/>
      <c r="J18" s="115"/>
      <c r="K18" s="115"/>
    </row>
    <row r="19" spans="1:11" ht="11.5" x14ac:dyDescent="0.25">
      <c r="A19" s="43" t="s">
        <v>143</v>
      </c>
      <c r="B19" s="44">
        <v>420</v>
      </c>
      <c r="C19" s="115"/>
      <c r="D19" s="115"/>
      <c r="E19" s="115"/>
      <c r="F19" s="115"/>
      <c r="G19" s="115"/>
      <c r="H19" s="259"/>
      <c r="I19" s="116"/>
      <c r="J19" s="115"/>
      <c r="K19" s="115"/>
    </row>
    <row r="20" spans="1:11" ht="11.5" x14ac:dyDescent="0.25">
      <c r="A20" s="43" t="s">
        <v>145</v>
      </c>
      <c r="B20" s="44">
        <v>430</v>
      </c>
      <c r="C20" s="115"/>
      <c r="D20" s="115"/>
      <c r="E20" s="115"/>
      <c r="F20" s="115"/>
      <c r="G20" s="115"/>
      <c r="H20" s="116"/>
      <c r="I20" s="116"/>
      <c r="J20" s="116"/>
      <c r="K20" s="115"/>
    </row>
    <row r="21" spans="1:11" ht="11.5" x14ac:dyDescent="0.25">
      <c r="A21" s="43" t="s">
        <v>144</v>
      </c>
      <c r="B21" s="44">
        <v>440</v>
      </c>
      <c r="C21" s="115"/>
      <c r="D21" s="115"/>
      <c r="E21" s="115"/>
      <c r="F21" s="115"/>
      <c r="G21" s="115"/>
      <c r="H21" s="116"/>
      <c r="I21" s="116"/>
      <c r="J21" s="116"/>
      <c r="K21" s="115"/>
    </row>
    <row r="22" spans="1:11" ht="11.5" x14ac:dyDescent="0.25">
      <c r="A22" s="43" t="s">
        <v>146</v>
      </c>
      <c r="B22" s="44">
        <v>460</v>
      </c>
      <c r="C22" s="115"/>
      <c r="D22" s="115"/>
      <c r="E22" s="259"/>
      <c r="F22" s="115"/>
      <c r="G22" s="259"/>
      <c r="H22" s="259"/>
      <c r="I22" s="116"/>
      <c r="J22" s="116"/>
      <c r="K22" s="116"/>
    </row>
    <row r="23" spans="1:11" ht="11.5" x14ac:dyDescent="0.25">
      <c r="A23" s="45" t="s">
        <v>147</v>
      </c>
      <c r="B23" s="44">
        <v>470</v>
      </c>
      <c r="C23" s="115"/>
      <c r="D23" s="115"/>
      <c r="E23" s="115"/>
      <c r="F23" s="115"/>
      <c r="G23" s="115"/>
      <c r="H23" s="116"/>
      <c r="I23" s="116"/>
      <c r="J23" s="115"/>
      <c r="K23" s="116"/>
    </row>
    <row r="24" spans="1:11" ht="11.5" x14ac:dyDescent="0.25">
      <c r="A24" s="46" t="s">
        <v>148</v>
      </c>
      <c r="B24" s="47">
        <v>480</v>
      </c>
      <c r="C24" s="259"/>
      <c r="D24" s="115"/>
      <c r="E24" s="116"/>
      <c r="F24" s="115"/>
      <c r="G24" s="116"/>
      <c r="H24" s="116"/>
      <c r="I24" s="116"/>
      <c r="J24" s="116"/>
      <c r="K24" s="115"/>
    </row>
    <row r="25" spans="1:11" ht="11.5" x14ac:dyDescent="0.25">
      <c r="A25" s="46" t="s">
        <v>149</v>
      </c>
      <c r="B25" s="47">
        <v>490</v>
      </c>
      <c r="C25" s="115"/>
      <c r="D25" s="259"/>
      <c r="E25" s="116"/>
      <c r="F25" s="115"/>
      <c r="G25" s="116"/>
      <c r="H25" s="116"/>
      <c r="I25" s="116"/>
      <c r="J25" s="116"/>
      <c r="K25" s="115"/>
    </row>
    <row r="26" spans="1:11" ht="11.5" x14ac:dyDescent="0.25">
      <c r="A26" s="46" t="s">
        <v>37</v>
      </c>
      <c r="B26" s="47">
        <v>493</v>
      </c>
      <c r="C26" s="115"/>
      <c r="D26" s="115"/>
      <c r="E26" s="116"/>
      <c r="F26" s="259"/>
      <c r="G26" s="116"/>
      <c r="H26" s="116"/>
      <c r="I26" s="116"/>
      <c r="J26" s="116"/>
      <c r="K26" s="115"/>
    </row>
    <row r="27" spans="1:11" ht="11.5" x14ac:dyDescent="0.25">
      <c r="A27" s="257" t="s">
        <v>150</v>
      </c>
      <c r="B27" s="253"/>
      <c r="C27" s="260">
        <f>SUM(C18:C26)</f>
        <v>0</v>
      </c>
      <c r="D27" s="260">
        <f t="shared" ref="D27:K27" si="1">SUM(D18:D26)</f>
        <v>0</v>
      </c>
      <c r="E27" s="260">
        <f t="shared" si="1"/>
        <v>0</v>
      </c>
      <c r="F27" s="260">
        <f t="shared" si="1"/>
        <v>0</v>
      </c>
      <c r="G27" s="260">
        <f t="shared" si="1"/>
        <v>0</v>
      </c>
      <c r="H27" s="260">
        <f t="shared" si="1"/>
        <v>0</v>
      </c>
      <c r="I27" s="260">
        <f t="shared" si="1"/>
        <v>0</v>
      </c>
      <c r="J27" s="260">
        <f t="shared" si="1"/>
        <v>0</v>
      </c>
      <c r="K27" s="260">
        <f t="shared" si="1"/>
        <v>0</v>
      </c>
    </row>
    <row r="28" spans="1:11" ht="13.5" customHeight="1" x14ac:dyDescent="0.25">
      <c r="A28" s="193" t="s">
        <v>15</v>
      </c>
      <c r="B28" s="194"/>
      <c r="C28" s="113"/>
      <c r="D28" s="114"/>
      <c r="E28" s="114"/>
      <c r="F28" s="114"/>
      <c r="G28" s="114"/>
      <c r="H28" s="114"/>
      <c r="I28" s="114"/>
      <c r="J28" s="114"/>
      <c r="K28" s="114"/>
    </row>
    <row r="29" spans="1:11" ht="11.5" x14ac:dyDescent="0.25">
      <c r="A29" s="43" t="s">
        <v>171</v>
      </c>
      <c r="B29" s="44">
        <v>511</v>
      </c>
      <c r="C29" s="268"/>
      <c r="D29" s="268"/>
      <c r="E29" s="268"/>
      <c r="F29" s="268"/>
      <c r="G29" s="268"/>
      <c r="H29" s="268"/>
      <c r="I29" s="114"/>
      <c r="J29" s="280"/>
      <c r="K29" s="280"/>
    </row>
    <row r="30" spans="1:11" ht="13.9" customHeight="1" thickBot="1" x14ac:dyDescent="0.3">
      <c r="A30" s="258" t="s">
        <v>116</v>
      </c>
      <c r="B30" s="165"/>
      <c r="C30" s="112">
        <f t="shared" ref="C30:H30" si="2">SUM(C27:C29)</f>
        <v>0</v>
      </c>
      <c r="D30" s="112">
        <f t="shared" si="2"/>
        <v>0</v>
      </c>
      <c r="E30" s="112">
        <f t="shared" si="2"/>
        <v>0</v>
      </c>
      <c r="F30" s="112">
        <f t="shared" si="2"/>
        <v>0</v>
      </c>
      <c r="G30" s="112">
        <f t="shared" si="2"/>
        <v>0</v>
      </c>
      <c r="H30" s="112">
        <f t="shared" si="2"/>
        <v>0</v>
      </c>
      <c r="I30" s="281">
        <f>I27</f>
        <v>0</v>
      </c>
      <c r="J30" s="112">
        <f>SUM(J27:J29)</f>
        <v>0</v>
      </c>
      <c r="K30" s="112">
        <f>SUM(K27:K29)</f>
        <v>0</v>
      </c>
    </row>
    <row r="31" spans="1:11" ht="12" thickTop="1" x14ac:dyDescent="0.25">
      <c r="A31" s="163" t="s">
        <v>16</v>
      </c>
      <c r="B31" s="164">
        <v>714</v>
      </c>
      <c r="C31" s="117"/>
      <c r="D31" s="117"/>
      <c r="E31" s="117"/>
      <c r="F31" s="117"/>
      <c r="G31" s="117"/>
      <c r="H31" s="117"/>
      <c r="I31" s="117"/>
      <c r="J31" s="117"/>
      <c r="K31" s="117"/>
    </row>
    <row r="32" spans="1:11" ht="11.5" x14ac:dyDescent="0.25">
      <c r="A32" s="46" t="s">
        <v>17</v>
      </c>
      <c r="B32" s="47">
        <v>730</v>
      </c>
      <c r="C32" s="110">
        <v>833191</v>
      </c>
      <c r="D32" s="110">
        <v>2050684</v>
      </c>
      <c r="E32" s="110">
        <v>12107</v>
      </c>
      <c r="F32" s="110">
        <v>7893</v>
      </c>
      <c r="G32" s="110">
        <v>101518</v>
      </c>
      <c r="H32" s="110">
        <v>44914</v>
      </c>
      <c r="I32" s="110">
        <v>126401</v>
      </c>
      <c r="J32" s="110">
        <v>128411</v>
      </c>
      <c r="K32" s="110">
        <v>54256</v>
      </c>
    </row>
    <row r="33" spans="1:11" ht="11.5" x14ac:dyDescent="0.25">
      <c r="A33" s="46" t="s">
        <v>18</v>
      </c>
      <c r="B33" s="267"/>
      <c r="C33" s="113"/>
      <c r="D33" s="114"/>
      <c r="E33" s="114"/>
      <c r="F33" s="114"/>
      <c r="G33" s="114"/>
      <c r="H33" s="114"/>
      <c r="I33" s="114"/>
      <c r="J33" s="114"/>
      <c r="K33" s="114"/>
    </row>
    <row r="34" spans="1:11" ht="12" thickBot="1" x14ac:dyDescent="0.3">
      <c r="A34" s="166" t="s">
        <v>117</v>
      </c>
      <c r="B34" s="165"/>
      <c r="C34" s="112">
        <f>SUM(C30:C32)</f>
        <v>833191</v>
      </c>
      <c r="D34" s="112">
        <f t="shared" ref="D34:K34" si="3">SUM(D30:D32)</f>
        <v>2050684</v>
      </c>
      <c r="E34" s="112">
        <f t="shared" si="3"/>
        <v>12107</v>
      </c>
      <c r="F34" s="112">
        <f t="shared" si="3"/>
        <v>7893</v>
      </c>
      <c r="G34" s="112">
        <f t="shared" si="3"/>
        <v>101518</v>
      </c>
      <c r="H34" s="112">
        <f t="shared" si="3"/>
        <v>44914</v>
      </c>
      <c r="I34" s="112">
        <f t="shared" si="3"/>
        <v>126401</v>
      </c>
      <c r="J34" s="112">
        <f t="shared" si="3"/>
        <v>128411</v>
      </c>
      <c r="K34" s="112">
        <f t="shared" si="3"/>
        <v>54256</v>
      </c>
    </row>
    <row r="35" spans="1:11" ht="13.9" customHeight="1" thickTop="1" x14ac:dyDescent="0.2">
      <c r="A35" s="49"/>
    </row>
  </sheetData>
  <sheetProtection algorithmName="SHA-512" hashValue="85SDxoy4+H0Zad0cy1Cs1hVIIuBmWtfWOv9cHXstc9INFMzgvbnihfB+8lsRk7RoJ1dAYCMZZLHd1MlJxr9cZg==" saltValue="CDt7Gen9RKZ1+gj3k6QS1A==" spinCount="100000" sheet="1" objects="1" scenarios="1"/>
  <mergeCells count="2">
    <mergeCell ref="A1:K1"/>
    <mergeCell ref="A2:K2"/>
  </mergeCells>
  <phoneticPr fontId="2" type="noConversion"/>
  <printOptions headings="1"/>
  <pageMargins left="0" right="0" top="0.72" bottom="0.47" header="0.22" footer="0.17"/>
  <pageSetup scale="82" firstPageNumber="5" orientation="landscape" r:id="rId1"/>
  <headerFooter alignWithMargins="0">
    <oddHeader>&amp;L&amp;8Page &amp;P&amp;R&amp;8Page &amp;P</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K31"/>
  <sheetViews>
    <sheetView showGridLines="0" workbookViewId="0">
      <pane ySplit="3" topLeftCell="A4" activePane="bottomLeft" state="frozenSplit"/>
      <selection sqref="A1:B1"/>
      <selection pane="bottomLeft" activeCell="K30" sqref="K30"/>
    </sheetView>
  </sheetViews>
  <sheetFormatPr defaultColWidth="8.7265625" defaultRowHeight="10" x14ac:dyDescent="0.2"/>
  <cols>
    <col min="1" max="1" width="36" style="30" customWidth="1"/>
    <col min="2" max="2" width="4.7265625" style="30" customWidth="1"/>
    <col min="3" max="9" width="13.7265625" style="30" customWidth="1"/>
    <col min="10" max="11" width="13.7265625" style="50" customWidth="1"/>
    <col min="12" max="12" width="3.26953125" style="30" customWidth="1"/>
    <col min="13" max="13" width="4.453125" style="30" customWidth="1"/>
    <col min="14" max="16384" width="8.7265625" style="30"/>
  </cols>
  <sheetData>
    <row r="1" spans="1:11" ht="11.5" x14ac:dyDescent="0.2">
      <c r="A1" s="407" t="s">
        <v>164</v>
      </c>
      <c r="B1" s="407"/>
      <c r="C1" s="407"/>
      <c r="D1" s="407"/>
      <c r="E1" s="407"/>
      <c r="F1" s="407"/>
      <c r="G1" s="407"/>
      <c r="H1" s="407"/>
      <c r="I1" s="407"/>
      <c r="J1" s="407"/>
      <c r="K1" s="407"/>
    </row>
    <row r="2" spans="1:11" ht="11.5" x14ac:dyDescent="0.2">
      <c r="A2" s="413" t="s">
        <v>196</v>
      </c>
      <c r="B2" s="413"/>
      <c r="C2" s="413"/>
      <c r="D2" s="413"/>
      <c r="E2" s="413"/>
      <c r="F2" s="413"/>
      <c r="G2" s="413"/>
      <c r="H2" s="413"/>
      <c r="I2" s="413"/>
      <c r="J2" s="413"/>
      <c r="K2" s="413"/>
    </row>
    <row r="3" spans="1:11" ht="11.5" x14ac:dyDescent="0.2">
      <c r="A3" s="272"/>
      <c r="B3" s="272"/>
      <c r="C3" s="272"/>
      <c r="D3" s="272"/>
      <c r="E3" s="272"/>
      <c r="F3" s="272"/>
      <c r="G3" s="272"/>
      <c r="H3" s="272"/>
      <c r="I3" s="272"/>
      <c r="J3" s="272"/>
      <c r="K3" s="272"/>
    </row>
    <row r="4" spans="1:11" s="72" customFormat="1" ht="12.25" customHeight="1" x14ac:dyDescent="0.2">
      <c r="A4" s="28"/>
      <c r="B4" s="29"/>
      <c r="C4" s="262" t="s">
        <v>28</v>
      </c>
      <c r="D4" s="262" t="s">
        <v>29</v>
      </c>
      <c r="E4" s="262" t="s">
        <v>30</v>
      </c>
      <c r="F4" s="262" t="s">
        <v>31</v>
      </c>
      <c r="G4" s="262" t="s">
        <v>32</v>
      </c>
      <c r="H4" s="262" t="s">
        <v>33</v>
      </c>
      <c r="I4" s="262" t="s">
        <v>34</v>
      </c>
      <c r="J4" s="262" t="s">
        <v>35</v>
      </c>
      <c r="K4" s="262" t="s">
        <v>36</v>
      </c>
    </row>
    <row r="5" spans="1:11" ht="31.5" x14ac:dyDescent="0.2">
      <c r="A5" s="266" t="s">
        <v>1</v>
      </c>
      <c r="B5" s="263" t="s">
        <v>151</v>
      </c>
      <c r="C5" s="264" t="s">
        <v>8</v>
      </c>
      <c r="D5" s="265" t="s">
        <v>48</v>
      </c>
      <c r="E5" s="264" t="s">
        <v>134</v>
      </c>
      <c r="F5" s="264" t="s">
        <v>9</v>
      </c>
      <c r="G5" s="265" t="s">
        <v>38</v>
      </c>
      <c r="H5" s="265" t="s">
        <v>135</v>
      </c>
      <c r="I5" s="264" t="s">
        <v>39</v>
      </c>
      <c r="J5" s="264" t="s">
        <v>136</v>
      </c>
      <c r="K5" s="265" t="s">
        <v>40</v>
      </c>
    </row>
    <row r="6" spans="1:11" ht="13.5" customHeight="1" x14ac:dyDescent="0.2">
      <c r="A6" s="195" t="s">
        <v>11</v>
      </c>
      <c r="B6" s="196"/>
      <c r="C6" s="108"/>
      <c r="D6" s="108"/>
      <c r="E6" s="108"/>
      <c r="F6" s="108"/>
      <c r="G6" s="108"/>
      <c r="H6" s="108"/>
      <c r="I6" s="108"/>
      <c r="J6" s="108"/>
      <c r="K6" s="108"/>
    </row>
    <row r="7" spans="1:11" ht="13.9" customHeight="1" x14ac:dyDescent="0.25">
      <c r="A7" s="199" t="s">
        <v>19</v>
      </c>
      <c r="B7" s="200">
        <v>1000</v>
      </c>
      <c r="C7" s="118">
        <v>500541</v>
      </c>
      <c r="D7" s="118">
        <v>506105</v>
      </c>
      <c r="E7" s="118">
        <v>55414</v>
      </c>
      <c r="F7" s="118">
        <v>32563</v>
      </c>
      <c r="G7" s="118">
        <v>64371</v>
      </c>
      <c r="H7" s="118">
        <v>0</v>
      </c>
      <c r="I7" s="118">
        <v>11202</v>
      </c>
      <c r="J7" s="118">
        <v>100879</v>
      </c>
      <c r="K7" s="118">
        <v>11186</v>
      </c>
    </row>
    <row r="8" spans="1:11" ht="20" x14ac:dyDescent="0.25">
      <c r="A8" s="201" t="s">
        <v>165</v>
      </c>
      <c r="B8" s="200">
        <v>2000</v>
      </c>
      <c r="C8" s="118"/>
      <c r="D8" s="118"/>
      <c r="E8" s="119"/>
      <c r="F8" s="118"/>
      <c r="G8" s="118"/>
      <c r="H8" s="119"/>
      <c r="I8" s="119"/>
      <c r="J8" s="119"/>
      <c r="K8" s="119"/>
    </row>
    <row r="9" spans="1:11" ht="13.9" customHeight="1" x14ac:dyDescent="0.25">
      <c r="A9" s="201" t="s">
        <v>20</v>
      </c>
      <c r="B9" s="200">
        <v>3000</v>
      </c>
      <c r="C9" s="118">
        <v>1026150</v>
      </c>
      <c r="D9" s="118">
        <v>50000</v>
      </c>
      <c r="E9" s="118"/>
      <c r="F9" s="118">
        <v>93663</v>
      </c>
      <c r="G9" s="118"/>
      <c r="H9" s="118"/>
      <c r="I9" s="118"/>
      <c r="J9" s="118"/>
      <c r="K9" s="118"/>
    </row>
    <row r="10" spans="1:11" ht="13.9" customHeight="1" x14ac:dyDescent="0.25">
      <c r="A10" s="202" t="s">
        <v>21</v>
      </c>
      <c r="B10" s="200">
        <v>4000</v>
      </c>
      <c r="C10" s="118">
        <v>82338</v>
      </c>
      <c r="D10" s="118"/>
      <c r="E10" s="120"/>
      <c r="F10" s="118"/>
      <c r="G10" s="118"/>
      <c r="H10" s="118"/>
      <c r="I10" s="120"/>
      <c r="J10" s="120"/>
      <c r="K10" s="118"/>
    </row>
    <row r="11" spans="1:11" ht="13.9" customHeight="1" thickBot="1" x14ac:dyDescent="0.3">
      <c r="A11" s="255" t="s">
        <v>118</v>
      </c>
      <c r="B11" s="169"/>
      <c r="C11" s="121">
        <f>SUM(C7:C10)</f>
        <v>1609029</v>
      </c>
      <c r="D11" s="121">
        <f>SUM(D7:D10)</f>
        <v>556105</v>
      </c>
      <c r="E11" s="121">
        <f>SUM(E7:E10)</f>
        <v>55414</v>
      </c>
      <c r="F11" s="121">
        <f>SUM(F7:F10)</f>
        <v>126226</v>
      </c>
      <c r="G11" s="121">
        <f>G7+G8+G9+G10</f>
        <v>64371</v>
      </c>
      <c r="H11" s="121">
        <f>SUM(H7:H10)</f>
        <v>0</v>
      </c>
      <c r="I11" s="121">
        <f>SUM(I7:I10)</f>
        <v>11202</v>
      </c>
      <c r="J11" s="121">
        <f>SUM(J7:J10)</f>
        <v>100879</v>
      </c>
      <c r="K11" s="121">
        <f>SUM(K7:K10)</f>
        <v>11186</v>
      </c>
    </row>
    <row r="12" spans="1:11" ht="12.5" thickTop="1" thickBot="1" x14ac:dyDescent="0.3">
      <c r="A12" s="167" t="s">
        <v>173</v>
      </c>
      <c r="B12" s="269">
        <v>3998</v>
      </c>
      <c r="C12" s="122"/>
      <c r="D12" s="122"/>
      <c r="E12" s="122"/>
      <c r="F12" s="122"/>
      <c r="G12" s="122"/>
      <c r="H12" s="122"/>
      <c r="I12" s="123"/>
      <c r="J12" s="122"/>
      <c r="K12" s="122"/>
    </row>
    <row r="13" spans="1:11" ht="13.9" customHeight="1" thickTop="1" thickBot="1" x14ac:dyDescent="0.3">
      <c r="A13" s="254" t="s">
        <v>119</v>
      </c>
      <c r="B13" s="170"/>
      <c r="C13" s="124">
        <f t="shared" ref="C13:K13" si="0">C11+C12</f>
        <v>1609029</v>
      </c>
      <c r="D13" s="124">
        <f t="shared" si="0"/>
        <v>556105</v>
      </c>
      <c r="E13" s="124">
        <f t="shared" si="0"/>
        <v>55414</v>
      </c>
      <c r="F13" s="124">
        <f t="shared" si="0"/>
        <v>126226</v>
      </c>
      <c r="G13" s="124">
        <f t="shared" si="0"/>
        <v>64371</v>
      </c>
      <c r="H13" s="124">
        <f t="shared" si="0"/>
        <v>0</v>
      </c>
      <c r="I13" s="124">
        <f t="shared" si="0"/>
        <v>11202</v>
      </c>
      <c r="J13" s="124">
        <f t="shared" si="0"/>
        <v>100879</v>
      </c>
      <c r="K13" s="124">
        <f t="shared" si="0"/>
        <v>11186</v>
      </c>
    </row>
    <row r="14" spans="1:11" ht="13.5" customHeight="1" thickTop="1" x14ac:dyDescent="0.25">
      <c r="A14" s="197" t="s">
        <v>10</v>
      </c>
      <c r="B14" s="198"/>
      <c r="C14" s="125"/>
      <c r="D14" s="123"/>
      <c r="E14" s="123"/>
      <c r="F14" s="123"/>
      <c r="G14" s="125"/>
      <c r="H14" s="123"/>
      <c r="I14" s="123"/>
      <c r="J14" s="123"/>
      <c r="K14" s="123"/>
    </row>
    <row r="15" spans="1:11" ht="13.9" customHeight="1" x14ac:dyDescent="0.25">
      <c r="A15" s="203" t="s">
        <v>22</v>
      </c>
      <c r="B15" s="204">
        <v>1000</v>
      </c>
      <c r="C15" s="118">
        <v>1094049</v>
      </c>
      <c r="D15" s="123"/>
      <c r="E15" s="123"/>
      <c r="F15" s="123"/>
      <c r="G15" s="118">
        <v>19612</v>
      </c>
      <c r="H15" s="123"/>
      <c r="I15" s="123"/>
      <c r="J15" s="123"/>
      <c r="K15" s="123"/>
    </row>
    <row r="16" spans="1:11" ht="13.9" customHeight="1" x14ac:dyDescent="0.25">
      <c r="A16" s="199" t="s">
        <v>23</v>
      </c>
      <c r="B16" s="205">
        <v>2000</v>
      </c>
      <c r="C16" s="118">
        <v>292734</v>
      </c>
      <c r="D16" s="118">
        <v>474724</v>
      </c>
      <c r="E16" s="123"/>
      <c r="F16" s="118">
        <v>138569</v>
      </c>
      <c r="G16" s="118">
        <v>30515</v>
      </c>
      <c r="H16" s="118"/>
      <c r="I16" s="123"/>
      <c r="J16" s="120">
        <v>96505</v>
      </c>
      <c r="K16" s="118">
        <v>2390</v>
      </c>
    </row>
    <row r="17" spans="1:11" ht="13.9" customHeight="1" x14ac:dyDescent="0.25">
      <c r="A17" s="201" t="s">
        <v>24</v>
      </c>
      <c r="B17" s="205">
        <v>3000</v>
      </c>
      <c r="C17" s="118"/>
      <c r="D17" s="118"/>
      <c r="E17" s="123"/>
      <c r="F17" s="118"/>
      <c r="G17" s="118"/>
      <c r="H17" s="119"/>
      <c r="I17" s="123"/>
      <c r="J17" s="123"/>
      <c r="K17" s="123"/>
    </row>
    <row r="18" spans="1:11" ht="13.9" customHeight="1" x14ac:dyDescent="0.25">
      <c r="A18" s="202" t="s">
        <v>152</v>
      </c>
      <c r="B18" s="206">
        <v>4000</v>
      </c>
      <c r="C18" s="118">
        <v>268594</v>
      </c>
      <c r="D18" s="118"/>
      <c r="E18" s="118"/>
      <c r="F18" s="118"/>
      <c r="G18" s="118">
        <v>38</v>
      </c>
      <c r="H18" s="118"/>
      <c r="I18" s="123"/>
      <c r="J18" s="360"/>
      <c r="K18" s="118"/>
    </row>
    <row r="19" spans="1:11" ht="13.9" customHeight="1" x14ac:dyDescent="0.25">
      <c r="A19" s="202" t="s">
        <v>25</v>
      </c>
      <c r="B19" s="205">
        <v>5000</v>
      </c>
      <c r="C19" s="118"/>
      <c r="D19" s="118"/>
      <c r="E19" s="118">
        <v>56547</v>
      </c>
      <c r="F19" s="118"/>
      <c r="G19" s="118"/>
      <c r="H19" s="119"/>
      <c r="I19" s="123"/>
      <c r="J19" s="118"/>
      <c r="K19" s="118"/>
    </row>
    <row r="20" spans="1:11" ht="13.9" customHeight="1" thickBot="1" x14ac:dyDescent="0.3">
      <c r="A20" s="255" t="s">
        <v>120</v>
      </c>
      <c r="B20" s="174"/>
      <c r="C20" s="121">
        <f t="shared" ref="C20:H20" si="1">SUM(C15:C19)</f>
        <v>1655377</v>
      </c>
      <c r="D20" s="121">
        <f t="shared" si="1"/>
        <v>474724</v>
      </c>
      <c r="E20" s="121">
        <f t="shared" si="1"/>
        <v>56547</v>
      </c>
      <c r="F20" s="121">
        <f t="shared" si="1"/>
        <v>138569</v>
      </c>
      <c r="G20" s="121">
        <f t="shared" si="1"/>
        <v>50165</v>
      </c>
      <c r="H20" s="121">
        <f t="shared" si="1"/>
        <v>0</v>
      </c>
      <c r="I20" s="123"/>
      <c r="J20" s="121">
        <f>SUM(J15:J19)</f>
        <v>96505</v>
      </c>
      <c r="K20" s="121">
        <f>SUM(K15:K19)</f>
        <v>2390</v>
      </c>
    </row>
    <row r="21" spans="1:11" ht="12.5" thickTop="1" thickBot="1" x14ac:dyDescent="0.3">
      <c r="A21" s="171" t="s">
        <v>174</v>
      </c>
      <c r="B21" s="269">
        <v>4180</v>
      </c>
      <c r="C21" s="124">
        <f t="shared" ref="C21:H21" si="2">C12</f>
        <v>0</v>
      </c>
      <c r="D21" s="124">
        <f t="shared" si="2"/>
        <v>0</v>
      </c>
      <c r="E21" s="124">
        <f t="shared" si="2"/>
        <v>0</v>
      </c>
      <c r="F21" s="124">
        <f t="shared" si="2"/>
        <v>0</v>
      </c>
      <c r="G21" s="124">
        <f t="shared" si="2"/>
        <v>0</v>
      </c>
      <c r="H21" s="124">
        <f t="shared" si="2"/>
        <v>0</v>
      </c>
      <c r="I21" s="123" t="s">
        <v>0</v>
      </c>
      <c r="J21" s="126">
        <f>J12</f>
        <v>0</v>
      </c>
      <c r="K21" s="126">
        <f>K12</f>
        <v>0</v>
      </c>
    </row>
    <row r="22" spans="1:11" ht="13.9" customHeight="1" thickTop="1" thickBot="1" x14ac:dyDescent="0.3">
      <c r="A22" s="255" t="s">
        <v>121</v>
      </c>
      <c r="B22" s="175"/>
      <c r="C22" s="124">
        <f t="shared" ref="C22:H22" si="3">C20+C21</f>
        <v>1655377</v>
      </c>
      <c r="D22" s="124">
        <f t="shared" si="3"/>
        <v>474724</v>
      </c>
      <c r="E22" s="124">
        <f t="shared" si="3"/>
        <v>56547</v>
      </c>
      <c r="F22" s="124">
        <f t="shared" si="3"/>
        <v>138569</v>
      </c>
      <c r="G22" s="124">
        <f t="shared" si="3"/>
        <v>50165</v>
      </c>
      <c r="H22" s="124">
        <f t="shared" si="3"/>
        <v>0</v>
      </c>
      <c r="I22" s="127"/>
      <c r="J22" s="124">
        <f>J20+J21</f>
        <v>96505</v>
      </c>
      <c r="K22" s="124">
        <f>K20+K21</f>
        <v>2390</v>
      </c>
    </row>
    <row r="23" spans="1:11" ht="21" thickTop="1" x14ac:dyDescent="0.25">
      <c r="A23" s="172" t="s">
        <v>75</v>
      </c>
      <c r="B23" s="168"/>
      <c r="C23" s="128">
        <f t="shared" ref="C23:H23" si="4">C11-C20</f>
        <v>-46348</v>
      </c>
      <c r="D23" s="128">
        <f t="shared" si="4"/>
        <v>81381</v>
      </c>
      <c r="E23" s="128">
        <f t="shared" si="4"/>
        <v>-1133</v>
      </c>
      <c r="F23" s="128">
        <f t="shared" si="4"/>
        <v>-12343</v>
      </c>
      <c r="G23" s="128">
        <f t="shared" si="4"/>
        <v>14206</v>
      </c>
      <c r="H23" s="128">
        <f t="shared" si="4"/>
        <v>0</v>
      </c>
      <c r="I23" s="128">
        <f>I11</f>
        <v>11202</v>
      </c>
      <c r="J23" s="128">
        <f>J11-J20</f>
        <v>4374</v>
      </c>
      <c r="K23" s="128">
        <f>K11-K20</f>
        <v>8796</v>
      </c>
    </row>
    <row r="24" spans="1:11" ht="12" thickBot="1" x14ac:dyDescent="0.3">
      <c r="A24" s="207" t="s">
        <v>153</v>
      </c>
      <c r="B24" s="208">
        <v>7000</v>
      </c>
      <c r="C24" s="129">
        <v>34000</v>
      </c>
      <c r="D24" s="129">
        <v>232674</v>
      </c>
      <c r="E24" s="129"/>
      <c r="F24" s="129">
        <v>10000</v>
      </c>
      <c r="G24" s="129"/>
      <c r="H24" s="129"/>
      <c r="I24" s="129"/>
      <c r="J24" s="129"/>
      <c r="K24" s="129"/>
    </row>
    <row r="25" spans="1:11" ht="13.9" customHeight="1" thickTop="1" thickBot="1" x14ac:dyDescent="0.3">
      <c r="A25" s="209" t="s">
        <v>154</v>
      </c>
      <c r="B25" s="210">
        <v>8000</v>
      </c>
      <c r="C25" s="130"/>
      <c r="D25" s="130">
        <v>34000</v>
      </c>
      <c r="E25" s="130"/>
      <c r="F25" s="130"/>
      <c r="G25" s="131"/>
      <c r="H25" s="130"/>
      <c r="I25" s="131"/>
      <c r="J25" s="130"/>
      <c r="K25" s="130"/>
    </row>
    <row r="26" spans="1:11" ht="15.5" thickTop="1" thickBot="1" x14ac:dyDescent="0.3">
      <c r="A26" s="270" t="s">
        <v>155</v>
      </c>
      <c r="B26" s="176"/>
      <c r="C26" s="132">
        <f t="shared" ref="C26:K26" si="5">C24-C25</f>
        <v>34000</v>
      </c>
      <c r="D26" s="132">
        <f t="shared" si="5"/>
        <v>198674</v>
      </c>
      <c r="E26" s="132">
        <f t="shared" si="5"/>
        <v>0</v>
      </c>
      <c r="F26" s="132">
        <f t="shared" si="5"/>
        <v>10000</v>
      </c>
      <c r="G26" s="132">
        <f t="shared" si="5"/>
        <v>0</v>
      </c>
      <c r="H26" s="132">
        <f t="shared" si="5"/>
        <v>0</v>
      </c>
      <c r="I26" s="132">
        <f t="shared" si="5"/>
        <v>0</v>
      </c>
      <c r="J26" s="132">
        <f t="shared" si="5"/>
        <v>0</v>
      </c>
      <c r="K26" s="132">
        <f t="shared" si="5"/>
        <v>0</v>
      </c>
    </row>
    <row r="27" spans="1:11" ht="37.5" customHeight="1" thickTop="1" thickBot="1" x14ac:dyDescent="0.3">
      <c r="A27" s="414" t="s">
        <v>156</v>
      </c>
      <c r="B27" s="415"/>
      <c r="C27" s="186">
        <f t="shared" ref="C27:K27" si="6">C23+C26</f>
        <v>-12348</v>
      </c>
      <c r="D27" s="186">
        <f t="shared" si="6"/>
        <v>280055</v>
      </c>
      <c r="E27" s="186">
        <f t="shared" si="6"/>
        <v>-1133</v>
      </c>
      <c r="F27" s="186">
        <f t="shared" si="6"/>
        <v>-2343</v>
      </c>
      <c r="G27" s="186">
        <f t="shared" si="6"/>
        <v>14206</v>
      </c>
      <c r="H27" s="186">
        <f t="shared" si="6"/>
        <v>0</v>
      </c>
      <c r="I27" s="186">
        <f t="shared" si="6"/>
        <v>11202</v>
      </c>
      <c r="J27" s="186">
        <f t="shared" si="6"/>
        <v>4374</v>
      </c>
      <c r="K27" s="186">
        <f t="shared" si="6"/>
        <v>8796</v>
      </c>
    </row>
    <row r="28" spans="1:11" ht="12" thickTop="1" x14ac:dyDescent="0.25">
      <c r="A28" s="279" t="s">
        <v>194</v>
      </c>
      <c r="B28" s="173"/>
      <c r="C28" s="122">
        <v>845539</v>
      </c>
      <c r="D28" s="122">
        <v>1770629</v>
      </c>
      <c r="E28" s="122">
        <v>13240</v>
      </c>
      <c r="F28" s="122">
        <v>10236</v>
      </c>
      <c r="G28" s="122">
        <v>87312</v>
      </c>
      <c r="H28" s="122">
        <v>44914</v>
      </c>
      <c r="I28" s="122">
        <v>357873</v>
      </c>
      <c r="J28" s="122">
        <v>124037</v>
      </c>
      <c r="K28" s="122">
        <v>45460</v>
      </c>
    </row>
    <row r="29" spans="1:11" ht="20" x14ac:dyDescent="0.25">
      <c r="A29" s="271" t="s">
        <v>47</v>
      </c>
      <c r="B29" s="48"/>
      <c r="C29" s="118"/>
      <c r="D29" s="118"/>
      <c r="E29" s="118"/>
      <c r="F29" s="118"/>
      <c r="G29" s="118"/>
      <c r="H29" s="118"/>
      <c r="I29" s="118"/>
      <c r="J29" s="118"/>
      <c r="K29" s="118"/>
    </row>
    <row r="30" spans="1:11" ht="13.9" customHeight="1" thickBot="1" x14ac:dyDescent="0.3">
      <c r="A30" s="177" t="s">
        <v>195</v>
      </c>
      <c r="B30" s="178"/>
      <c r="C30" s="133">
        <f t="shared" ref="C30:K30" si="7">SUM(C27:C29)</f>
        <v>833191</v>
      </c>
      <c r="D30" s="133">
        <f t="shared" si="7"/>
        <v>2050684</v>
      </c>
      <c r="E30" s="133">
        <f t="shared" si="7"/>
        <v>12107</v>
      </c>
      <c r="F30" s="133">
        <f t="shared" si="7"/>
        <v>7893</v>
      </c>
      <c r="G30" s="133">
        <f t="shared" si="7"/>
        <v>101518</v>
      </c>
      <c r="H30" s="133">
        <f t="shared" si="7"/>
        <v>44914</v>
      </c>
      <c r="I30" s="133">
        <f t="shared" si="7"/>
        <v>369075</v>
      </c>
      <c r="J30" s="133">
        <f t="shared" si="7"/>
        <v>128411</v>
      </c>
      <c r="K30" s="133">
        <f t="shared" si="7"/>
        <v>54256</v>
      </c>
    </row>
    <row r="31" spans="1:11" ht="13.9" customHeight="1" thickTop="1" x14ac:dyDescent="0.2">
      <c r="A31" s="49"/>
    </row>
  </sheetData>
  <sheetProtection algorithmName="SHA-512" hashValue="3VHeNksqxRV5uwHygNwGRPOqIGZGlTW7pAujJD6aXCn/tTMopKVVwMG5RbabunRcGVhqIpTJPv5dAON0E40yfg==" saltValue="oeOLlucND4+UYMA5s0RNpA==" spinCount="100000" sheet="1" objects="1" scenarios="1"/>
  <mergeCells count="3">
    <mergeCell ref="A1:K1"/>
    <mergeCell ref="A2:K2"/>
    <mergeCell ref="A27:B27"/>
  </mergeCells>
  <printOptions headings="1"/>
  <pageMargins left="0" right="0" top="0.72" bottom="0.47" header="0.22" footer="0.17"/>
  <pageSetup scale="82" firstPageNumber="5" orientation="landscape" r:id="rId1"/>
  <headerFooter alignWithMargins="0">
    <oddHeader>&amp;L&amp;8Page &amp;P&amp;R&amp;8Page &amp;P</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O71"/>
  <sheetViews>
    <sheetView showGridLines="0" workbookViewId="0">
      <selection activeCell="J16" sqref="J16"/>
    </sheetView>
  </sheetViews>
  <sheetFormatPr defaultColWidth="9.1796875" defaultRowHeight="12.5" x14ac:dyDescent="0.25"/>
  <cols>
    <col min="1" max="1" width="0.81640625" style="90" customWidth="1"/>
    <col min="2" max="2" width="13.7265625" style="90" customWidth="1"/>
    <col min="3" max="3" width="18.453125" style="90" customWidth="1"/>
    <col min="4" max="4" width="7.453125" style="90" customWidth="1"/>
    <col min="5" max="15" width="13.7265625" style="90" customWidth="1"/>
    <col min="16" max="16" width="2.54296875" style="90" customWidth="1"/>
    <col min="17" max="16384" width="9.1796875" style="90"/>
  </cols>
  <sheetData>
    <row r="1" spans="1:13" ht="17.25" customHeight="1" x14ac:dyDescent="0.25">
      <c r="A1" s="413" t="s">
        <v>197</v>
      </c>
      <c r="B1" s="416"/>
      <c r="C1" s="417"/>
      <c r="D1" s="417"/>
      <c r="E1" s="417"/>
      <c r="F1" s="417"/>
      <c r="G1" s="417"/>
      <c r="H1" s="417"/>
      <c r="I1" s="417"/>
      <c r="J1" s="417"/>
      <c r="K1" s="417"/>
      <c r="L1" s="418"/>
      <c r="M1" s="418"/>
    </row>
    <row r="2" spans="1:13" s="89" customFormat="1" ht="24" customHeight="1" x14ac:dyDescent="0.3">
      <c r="A2" s="146"/>
    </row>
    <row r="3" spans="1:13" s="274" customFormat="1" ht="13" x14ac:dyDescent="0.3">
      <c r="B3" s="232" t="s">
        <v>109</v>
      </c>
    </row>
    <row r="4" spans="1:13" ht="9.75" customHeight="1" x14ac:dyDescent="0.25"/>
    <row r="5" spans="1:13" ht="23.15" customHeight="1" x14ac:dyDescent="0.25">
      <c r="B5" s="424" t="s">
        <v>199</v>
      </c>
      <c r="C5" s="428"/>
      <c r="D5" s="428"/>
      <c r="E5" s="428"/>
      <c r="F5" s="428"/>
      <c r="G5" s="428"/>
      <c r="H5" s="428"/>
      <c r="I5" s="428"/>
      <c r="J5" s="428"/>
      <c r="K5" s="428"/>
      <c r="L5" s="428"/>
    </row>
    <row r="6" spans="1:13" ht="17.149999999999999" customHeight="1" x14ac:dyDescent="0.25">
      <c r="B6" s="422" t="str">
        <f>'ASA1'!C9</f>
        <v>GARDNER CCSD 72C</v>
      </c>
      <c r="C6" s="422"/>
      <c r="D6" s="91"/>
      <c r="E6" s="427" t="s">
        <v>211</v>
      </c>
      <c r="F6" s="427"/>
      <c r="G6" s="427"/>
      <c r="H6" s="92"/>
      <c r="I6" s="150" t="s">
        <v>212</v>
      </c>
      <c r="J6" s="92"/>
      <c r="K6" s="423" t="s">
        <v>213</v>
      </c>
      <c r="L6" s="423"/>
    </row>
    <row r="7" spans="1:13" ht="17.149999999999999" customHeight="1" x14ac:dyDescent="0.25">
      <c r="B7" s="93" t="s">
        <v>79</v>
      </c>
      <c r="C7" s="91"/>
      <c r="D7" s="91"/>
      <c r="E7" s="425" t="s">
        <v>80</v>
      </c>
      <c r="F7" s="426"/>
      <c r="G7" s="426"/>
      <c r="H7" s="91"/>
      <c r="I7" s="94" t="s">
        <v>81</v>
      </c>
      <c r="J7" s="91"/>
      <c r="K7" s="425" t="s">
        <v>82</v>
      </c>
      <c r="L7" s="426"/>
    </row>
    <row r="8" spans="1:13" x14ac:dyDescent="0.25">
      <c r="B8" s="424" t="s">
        <v>200</v>
      </c>
      <c r="C8" s="424"/>
      <c r="D8" s="424"/>
      <c r="E8" s="424"/>
      <c r="F8" s="424"/>
      <c r="G8" s="424"/>
      <c r="H8" s="424"/>
      <c r="I8" s="424"/>
      <c r="J8" s="424"/>
      <c r="K8" s="424"/>
      <c r="L8" s="424"/>
    </row>
    <row r="9" spans="1:13" ht="6" customHeight="1" x14ac:dyDescent="0.25">
      <c r="B9" s="95"/>
      <c r="C9" s="95"/>
    </row>
    <row r="10" spans="1:13" s="18" customFormat="1" ht="10.5" x14ac:dyDescent="0.25">
      <c r="B10" s="96" t="s">
        <v>89</v>
      </c>
      <c r="C10" s="97"/>
    </row>
    <row r="11" spans="1:13" ht="6" customHeight="1" x14ac:dyDescent="0.25">
      <c r="B11" s="98"/>
      <c r="C11" s="98"/>
    </row>
    <row r="12" spans="1:13" x14ac:dyDescent="0.25">
      <c r="B12" s="296" t="s">
        <v>198</v>
      </c>
      <c r="C12" s="98"/>
    </row>
    <row r="13" spans="1:13" s="18" customFormat="1" ht="30" x14ac:dyDescent="0.2">
      <c r="B13" s="99"/>
      <c r="C13" s="100"/>
      <c r="D13" s="100"/>
      <c r="E13" s="101" t="s">
        <v>8</v>
      </c>
      <c r="F13" s="101" t="s">
        <v>48</v>
      </c>
      <c r="G13" s="101" t="s">
        <v>25</v>
      </c>
      <c r="H13" s="101" t="s">
        <v>9</v>
      </c>
      <c r="I13" s="101" t="s">
        <v>78</v>
      </c>
      <c r="J13" s="101" t="s">
        <v>135</v>
      </c>
      <c r="K13" s="101" t="s">
        <v>39</v>
      </c>
      <c r="L13" s="101" t="s">
        <v>136</v>
      </c>
      <c r="M13" s="101" t="s">
        <v>40</v>
      </c>
    </row>
    <row r="14" spans="1:13" s="18" customFormat="1" ht="11.5" x14ac:dyDescent="0.25">
      <c r="B14" s="211" t="s">
        <v>19</v>
      </c>
      <c r="C14" s="212"/>
      <c r="D14" s="213">
        <v>1000</v>
      </c>
      <c r="E14" s="141">
        <f>('ASA3'!C7)</f>
        <v>500541</v>
      </c>
      <c r="F14" s="141">
        <f>('ASA3'!D7)</f>
        <v>506105</v>
      </c>
      <c r="G14" s="141">
        <f>('ASA3'!E7)</f>
        <v>55414</v>
      </c>
      <c r="H14" s="141">
        <f>('ASA3'!F7)</f>
        <v>32563</v>
      </c>
      <c r="I14" s="141">
        <f>('ASA3'!G7)</f>
        <v>64371</v>
      </c>
      <c r="J14" s="141">
        <f>('ASA3'!H7)</f>
        <v>0</v>
      </c>
      <c r="K14" s="141">
        <f>('ASA3'!I7)</f>
        <v>11202</v>
      </c>
      <c r="L14" s="141">
        <f>('ASA3'!J7)</f>
        <v>100879</v>
      </c>
      <c r="M14" s="141">
        <f>('ASA3'!K7)</f>
        <v>11186</v>
      </c>
    </row>
    <row r="15" spans="1:13" s="18" customFormat="1" ht="21.75" customHeight="1" x14ac:dyDescent="0.25">
      <c r="B15" s="429" t="s">
        <v>157</v>
      </c>
      <c r="C15" s="388"/>
      <c r="D15" s="213">
        <v>2000</v>
      </c>
      <c r="E15" s="141">
        <f>('ASA3'!C8)</f>
        <v>0</v>
      </c>
      <c r="F15" s="141">
        <f>('ASA3'!D8)</f>
        <v>0</v>
      </c>
      <c r="G15" s="286"/>
      <c r="H15" s="141">
        <f>('ASA3'!F8)</f>
        <v>0</v>
      </c>
      <c r="I15" s="141">
        <f>('ASA3'!G8)</f>
        <v>0</v>
      </c>
      <c r="J15" s="286"/>
      <c r="K15" s="286"/>
      <c r="L15" s="286"/>
      <c r="M15" s="286"/>
    </row>
    <row r="16" spans="1:13" s="18" customFormat="1" ht="11.5" x14ac:dyDescent="0.25">
      <c r="B16" s="211" t="s">
        <v>20</v>
      </c>
      <c r="C16" s="212"/>
      <c r="D16" s="213">
        <v>3000</v>
      </c>
      <c r="E16" s="141">
        <f>('ASA3'!C9)</f>
        <v>1026150</v>
      </c>
      <c r="F16" s="141">
        <f>('ASA3'!D9)</f>
        <v>50000</v>
      </c>
      <c r="G16" s="141">
        <f>('ASA3'!E9)</f>
        <v>0</v>
      </c>
      <c r="H16" s="141">
        <f>('ASA3'!F9)</f>
        <v>93663</v>
      </c>
      <c r="I16" s="141">
        <f>('ASA3'!G9)</f>
        <v>0</v>
      </c>
      <c r="J16" s="141">
        <f>('ASA3'!H9)</f>
        <v>0</v>
      </c>
      <c r="K16" s="141">
        <f>('ASA3'!I9)</f>
        <v>0</v>
      </c>
      <c r="L16" s="141">
        <f>('ASA3'!J9)</f>
        <v>0</v>
      </c>
      <c r="M16" s="141">
        <f>('ASA3'!K9)</f>
        <v>0</v>
      </c>
    </row>
    <row r="17" spans="2:13" s="18" customFormat="1" ht="11.5" x14ac:dyDescent="0.25">
      <c r="B17" s="211" t="s">
        <v>21</v>
      </c>
      <c r="C17" s="212"/>
      <c r="D17" s="213">
        <v>4000</v>
      </c>
      <c r="E17" s="141">
        <f>('ASA3'!C10)</f>
        <v>82338</v>
      </c>
      <c r="F17" s="141">
        <f>('ASA3'!D10)</f>
        <v>0</v>
      </c>
      <c r="G17" s="141">
        <f>('ASA3'!E10)</f>
        <v>0</v>
      </c>
      <c r="H17" s="141">
        <f>('ASA3'!F10)</f>
        <v>0</v>
      </c>
      <c r="I17" s="141">
        <f>('ASA3'!G10)</f>
        <v>0</v>
      </c>
      <c r="J17" s="141">
        <f>('ASA3'!H10)</f>
        <v>0</v>
      </c>
      <c r="K17" s="141">
        <f>('ASA3'!I10)</f>
        <v>0</v>
      </c>
      <c r="L17" s="141">
        <f>('ASA3'!J10)</f>
        <v>0</v>
      </c>
      <c r="M17" s="141">
        <f>('ASA3'!K10)</f>
        <v>0</v>
      </c>
    </row>
    <row r="18" spans="2:13" s="18" customFormat="1" ht="13.5" customHeight="1" thickBot="1" x14ac:dyDescent="0.3">
      <c r="B18" s="181" t="s">
        <v>118</v>
      </c>
      <c r="C18" s="182"/>
      <c r="D18" s="183"/>
      <c r="E18" s="141">
        <f>('ASA3'!C11)</f>
        <v>1609029</v>
      </c>
      <c r="F18" s="141">
        <f>('ASA3'!D11)</f>
        <v>556105</v>
      </c>
      <c r="G18" s="141">
        <f>('ASA3'!E11)</f>
        <v>55414</v>
      </c>
      <c r="H18" s="141">
        <f>('ASA3'!F11)</f>
        <v>126226</v>
      </c>
      <c r="I18" s="141">
        <f>('ASA3'!G11)</f>
        <v>64371</v>
      </c>
      <c r="J18" s="141">
        <f>('ASA3'!H11)</f>
        <v>0</v>
      </c>
      <c r="K18" s="141">
        <f>('ASA3'!I11)</f>
        <v>11202</v>
      </c>
      <c r="L18" s="141">
        <f>('ASA3'!J11)</f>
        <v>100879</v>
      </c>
      <c r="M18" s="141">
        <f>('ASA3'!K11)</f>
        <v>11186</v>
      </c>
    </row>
    <row r="19" spans="2:13" s="18" customFormat="1" ht="15" customHeight="1" thickTop="1" thickBot="1" x14ac:dyDescent="0.3">
      <c r="B19" s="419" t="s">
        <v>120</v>
      </c>
      <c r="C19" s="420"/>
      <c r="D19" s="421"/>
      <c r="E19" s="287">
        <f>'ASA3'!C20</f>
        <v>1655377</v>
      </c>
      <c r="F19" s="287">
        <f>'ASA3'!D20</f>
        <v>474724</v>
      </c>
      <c r="G19" s="287">
        <f>'ASA3'!E20</f>
        <v>56547</v>
      </c>
      <c r="H19" s="287">
        <f>'ASA3'!F20</f>
        <v>138569</v>
      </c>
      <c r="I19" s="287">
        <f>'ASA3'!G20</f>
        <v>50165</v>
      </c>
      <c r="J19" s="287">
        <f>'ASA3'!H20</f>
        <v>0</v>
      </c>
      <c r="K19" s="288"/>
      <c r="L19" s="287">
        <f>'ASA3'!J20</f>
        <v>96505</v>
      </c>
      <c r="M19" s="287">
        <f>'ASA3'!K20</f>
        <v>2390</v>
      </c>
    </row>
    <row r="20" spans="2:13" s="18" customFormat="1" ht="12" thickTop="1" x14ac:dyDescent="0.25">
      <c r="B20" s="179" t="s">
        <v>158</v>
      </c>
      <c r="C20" s="180"/>
      <c r="D20" s="102"/>
      <c r="E20" s="142">
        <f>'ASA3'!C26</f>
        <v>34000</v>
      </c>
      <c r="F20" s="142">
        <f>'ASA3'!D26</f>
        <v>198674</v>
      </c>
      <c r="G20" s="142">
        <f>'ASA3'!E26</f>
        <v>0</v>
      </c>
      <c r="H20" s="142">
        <f>'ASA3'!F26</f>
        <v>10000</v>
      </c>
      <c r="I20" s="142">
        <f>'ASA3'!G26</f>
        <v>0</v>
      </c>
      <c r="J20" s="142">
        <f>'ASA3'!H26</f>
        <v>0</v>
      </c>
      <c r="K20" s="142">
        <f>'ASA3'!I26</f>
        <v>0</v>
      </c>
      <c r="L20" s="142">
        <f>'ASA3'!J26</f>
        <v>0</v>
      </c>
      <c r="M20" s="142">
        <f>'ASA3'!K26</f>
        <v>0</v>
      </c>
    </row>
    <row r="21" spans="2:13" s="18" customFormat="1" ht="13.5" customHeight="1" thickBot="1" x14ac:dyDescent="0.3">
      <c r="B21" s="185" t="str">
        <f>'ASA3'!A28</f>
        <v>Beginning Fund Balances - July 1, 2019</v>
      </c>
      <c r="C21" s="182"/>
      <c r="D21" s="183"/>
      <c r="E21" s="143">
        <f>'ASA3'!C28</f>
        <v>845539</v>
      </c>
      <c r="F21" s="143">
        <f>'ASA3'!D28</f>
        <v>1770629</v>
      </c>
      <c r="G21" s="143">
        <f>'ASA3'!E28</f>
        <v>13240</v>
      </c>
      <c r="H21" s="143">
        <f>'ASA3'!F28</f>
        <v>10236</v>
      </c>
      <c r="I21" s="143">
        <f>'ASA3'!G28</f>
        <v>87312</v>
      </c>
      <c r="J21" s="143">
        <f>'ASA3'!H28</f>
        <v>44914</v>
      </c>
      <c r="K21" s="143">
        <f>'ASA3'!I28</f>
        <v>357873</v>
      </c>
      <c r="L21" s="143">
        <f>'ASA3'!J28</f>
        <v>124037</v>
      </c>
      <c r="M21" s="143">
        <f>'ASA3'!K28</f>
        <v>45460</v>
      </c>
    </row>
    <row r="22" spans="2:13" s="18" customFormat="1" ht="12" thickTop="1" x14ac:dyDescent="0.25">
      <c r="B22" s="179" t="s">
        <v>96</v>
      </c>
      <c r="C22" s="180"/>
      <c r="D22" s="184"/>
      <c r="E22" s="143">
        <f>'ASA3'!C29</f>
        <v>0</v>
      </c>
      <c r="F22" s="143">
        <f>'ASA3'!D29</f>
        <v>0</v>
      </c>
      <c r="G22" s="143">
        <f>'ASA3'!E29</f>
        <v>0</v>
      </c>
      <c r="H22" s="143">
        <f>'ASA3'!F29</f>
        <v>0</v>
      </c>
      <c r="I22" s="143">
        <f>'ASA3'!G29</f>
        <v>0</v>
      </c>
      <c r="J22" s="143">
        <f>'ASA3'!H29</f>
        <v>0</v>
      </c>
      <c r="K22" s="143">
        <f>'ASA3'!I29</f>
        <v>0</v>
      </c>
      <c r="L22" s="143">
        <f>'ASA3'!J29</f>
        <v>0</v>
      </c>
      <c r="M22" s="143">
        <f>'ASA3'!K29</f>
        <v>0</v>
      </c>
    </row>
    <row r="23" spans="2:13" s="18" customFormat="1" ht="13.5" customHeight="1" thickBot="1" x14ac:dyDescent="0.3">
      <c r="B23" s="185" t="str">
        <f>'ASA3'!A30</f>
        <v>Ending Fund Balances June 30, 2020</v>
      </c>
      <c r="C23" s="182"/>
      <c r="D23" s="183"/>
      <c r="E23" s="144">
        <f>SUM(E18,E20,E21,E22)-E19</f>
        <v>833191</v>
      </c>
      <c r="F23" s="144">
        <f>'ASA3'!D30</f>
        <v>2050684</v>
      </c>
      <c r="G23" s="144">
        <f>'ASA3'!E30</f>
        <v>12107</v>
      </c>
      <c r="H23" s="144">
        <f>'ASA3'!F30</f>
        <v>7893</v>
      </c>
      <c r="I23" s="144">
        <f>'ASA3'!G30</f>
        <v>101518</v>
      </c>
      <c r="J23" s="144">
        <f>'ASA3'!H30</f>
        <v>44914</v>
      </c>
      <c r="K23" s="144">
        <f>'ASA3'!I30</f>
        <v>369075</v>
      </c>
      <c r="L23" s="144">
        <f>'ASA3'!J30</f>
        <v>128411</v>
      </c>
      <c r="M23" s="144">
        <f>'ASA3'!K30</f>
        <v>54256</v>
      </c>
    </row>
    <row r="24" spans="2:13" s="18" customFormat="1" ht="10.5" thickTop="1" x14ac:dyDescent="0.2">
      <c r="B24" s="8"/>
      <c r="C24" s="103"/>
      <c r="D24" s="104"/>
      <c r="E24" s="104"/>
      <c r="F24" s="104"/>
      <c r="G24" s="104"/>
      <c r="H24" s="104"/>
      <c r="I24" s="104"/>
      <c r="J24" s="104"/>
      <c r="K24" s="104"/>
      <c r="L24" s="104"/>
    </row>
    <row r="25" spans="2:13" s="18" customFormat="1" ht="10" x14ac:dyDescent="0.2"/>
    <row r="26" spans="2:13" s="18" customFormat="1" ht="6" customHeight="1" x14ac:dyDescent="0.2"/>
    <row r="27" spans="2:13" s="18" customFormat="1" ht="34.9" customHeight="1" x14ac:dyDescent="0.2"/>
    <row r="28" spans="2:13" ht="14.15" customHeight="1" x14ac:dyDescent="0.25"/>
    <row r="29" spans="2:13" s="18" customFormat="1" ht="10" x14ac:dyDescent="0.2"/>
    <row r="30" spans="2:13" s="18" customFormat="1" ht="12.25" customHeight="1" x14ac:dyDescent="0.2"/>
    <row r="31" spans="2:13" s="18" customFormat="1" ht="12.25" customHeight="1" x14ac:dyDescent="0.2"/>
    <row r="32" spans="2:13" s="18" customFormat="1" ht="12.25" customHeight="1" x14ac:dyDescent="0.2"/>
    <row r="33" spans="1:15" s="18" customFormat="1" ht="12.25" customHeight="1" x14ac:dyDescent="0.2"/>
    <row r="34" spans="1:15" s="18" customFormat="1" ht="12.25" customHeight="1" x14ac:dyDescent="0.2"/>
    <row r="35" spans="1:15" s="18" customFormat="1" ht="12.25" customHeight="1" x14ac:dyDescent="0.2"/>
    <row r="36" spans="1:15" s="18" customFormat="1" ht="12.25" customHeight="1" x14ac:dyDescent="0.2"/>
    <row r="37" spans="1:15" s="18" customFormat="1" ht="12.25" customHeight="1" x14ac:dyDescent="0.2"/>
    <row r="38" spans="1:15" s="18" customFormat="1" ht="12.25" customHeight="1" x14ac:dyDescent="0.2"/>
    <row r="39" spans="1:15" s="18" customFormat="1" ht="12.25" customHeight="1" x14ac:dyDescent="0.2"/>
    <row r="40" spans="1:15" s="18" customFormat="1" ht="12.25" customHeight="1" x14ac:dyDescent="0.2"/>
    <row r="41" spans="1:15" s="18" customFormat="1" ht="12.25" customHeight="1" x14ac:dyDescent="0.2"/>
    <row r="42" spans="1:15" ht="2.25" customHeight="1" x14ac:dyDescent="0.25">
      <c r="A42" s="105"/>
    </row>
    <row r="44" spans="1:15" s="106" customFormat="1" x14ac:dyDescent="0.25">
      <c r="N44" s="90"/>
      <c r="O44" s="90"/>
    </row>
    <row r="45" spans="1:15" s="18" customFormat="1" x14ac:dyDescent="0.25">
      <c r="B45" s="188"/>
      <c r="N45" s="90"/>
      <c r="O45" s="90"/>
    </row>
    <row r="46" spans="1:15" s="18" customFormat="1" ht="12.25" customHeight="1" x14ac:dyDescent="0.25">
      <c r="N46" s="90"/>
      <c r="O46" s="90"/>
    </row>
    <row r="47" spans="1:15" s="18" customFormat="1" ht="12.25" customHeight="1" x14ac:dyDescent="0.25">
      <c r="N47" s="90"/>
      <c r="O47" s="90"/>
    </row>
    <row r="48" spans="1:15" s="18" customFormat="1" ht="12.25" customHeight="1" x14ac:dyDescent="0.25">
      <c r="N48" s="90"/>
      <c r="O48" s="90"/>
    </row>
    <row r="49" spans="1:15" s="18" customFormat="1" ht="12.25" customHeight="1" x14ac:dyDescent="0.25">
      <c r="N49" s="90"/>
      <c r="O49" s="90"/>
    </row>
    <row r="50" spans="1:15" s="18" customFormat="1" ht="12.25" customHeight="1" x14ac:dyDescent="0.25">
      <c r="N50" s="90"/>
      <c r="O50" s="90"/>
    </row>
    <row r="51" spans="1:15" s="18" customFormat="1" ht="12.25" customHeight="1" x14ac:dyDescent="0.25">
      <c r="N51" s="90"/>
      <c r="O51" s="90"/>
    </row>
    <row r="52" spans="1:15" s="18" customFormat="1" ht="12.25" customHeight="1" x14ac:dyDescent="0.25">
      <c r="N52" s="90"/>
      <c r="O52" s="90"/>
    </row>
    <row r="53" spans="1:15" s="18" customFormat="1" ht="12.25" customHeight="1" x14ac:dyDescent="0.25">
      <c r="N53" s="90"/>
      <c r="O53" s="90"/>
    </row>
    <row r="54" spans="1:15" s="18" customFormat="1" ht="12.25" customHeight="1" x14ac:dyDescent="0.25">
      <c r="N54" s="90"/>
      <c r="O54" s="90"/>
    </row>
    <row r="55" spans="1:15" s="18" customFormat="1" ht="12.25" customHeight="1" x14ac:dyDescent="0.25">
      <c r="N55" s="90"/>
      <c r="O55" s="90"/>
    </row>
    <row r="56" spans="1:15" s="18" customFormat="1" ht="12.25" customHeight="1" x14ac:dyDescent="0.25">
      <c r="N56" s="90"/>
      <c r="O56" s="90"/>
    </row>
    <row r="57" spans="1:15" s="18" customFormat="1" ht="12.25" customHeight="1" x14ac:dyDescent="0.25">
      <c r="A57" s="107"/>
      <c r="N57" s="90"/>
      <c r="O57" s="90"/>
    </row>
    <row r="58" spans="1:15" ht="3.75" customHeight="1" x14ac:dyDescent="0.25"/>
    <row r="60" spans="1:15" x14ac:dyDescent="0.25">
      <c r="N60" s="105"/>
    </row>
    <row r="61" spans="1:15" x14ac:dyDescent="0.25">
      <c r="N61" s="105"/>
    </row>
    <row r="62" spans="1:15" x14ac:dyDescent="0.25">
      <c r="N62" s="105"/>
    </row>
    <row r="63" spans="1:15" x14ac:dyDescent="0.25">
      <c r="N63" s="105"/>
    </row>
    <row r="64" spans="1:15" x14ac:dyDescent="0.25">
      <c r="N64" s="105"/>
    </row>
    <row r="65" spans="14:14" x14ac:dyDescent="0.25">
      <c r="N65" s="105"/>
    </row>
    <row r="66" spans="14:14" x14ac:dyDescent="0.25">
      <c r="N66" s="105"/>
    </row>
    <row r="67" spans="14:14" x14ac:dyDescent="0.25">
      <c r="N67" s="105"/>
    </row>
    <row r="68" spans="14:14" x14ac:dyDescent="0.25">
      <c r="N68" s="105"/>
    </row>
    <row r="69" spans="14:14" x14ac:dyDescent="0.25">
      <c r="N69" s="105"/>
    </row>
    <row r="70" spans="14:14" x14ac:dyDescent="0.25">
      <c r="N70" s="105"/>
    </row>
    <row r="71" spans="14:14" x14ac:dyDescent="0.25">
      <c r="N71" s="105"/>
    </row>
  </sheetData>
  <sheetProtection algorithmName="SHA-512" hashValue="6KEOUBV8yUPopzaI8OQBkajrpfKvm1fl1DfWWyTI+eRJ8n7IaRxipOqVBloJlQAgWsPZgTBGRYjx8hwEs+cBHA==" saltValue="ReeTbNfzJW/H15bAz5uV0g==" spinCount="100000" sheet="1" objects="1" scenarios="1"/>
  <mergeCells count="10">
    <mergeCell ref="A1:M1"/>
    <mergeCell ref="B19:D19"/>
    <mergeCell ref="B6:C6"/>
    <mergeCell ref="K6:L6"/>
    <mergeCell ref="B8:L8"/>
    <mergeCell ref="K7:L7"/>
    <mergeCell ref="E6:G6"/>
    <mergeCell ref="E7:G7"/>
    <mergeCell ref="B5:L5"/>
    <mergeCell ref="B15:C15"/>
  </mergeCells>
  <phoneticPr fontId="2" type="noConversion"/>
  <printOptions headings="1"/>
  <pageMargins left="0.28999999999999998" right="0.18" top="0.72" bottom="0.25" header="0.22" footer="0.17"/>
  <pageSetup scale="80" firstPageNumber="5" orientation="landscape" r:id="rId1"/>
  <headerFooter alignWithMargins="0">
    <oddHeader>&amp;L&amp;8Page &amp;P&amp;R&amp;8Page &amp;P</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G53"/>
  <sheetViews>
    <sheetView showGridLines="0" zoomScaleNormal="100" workbookViewId="0">
      <selection activeCell="D47" sqref="D47"/>
    </sheetView>
  </sheetViews>
  <sheetFormatPr defaultRowHeight="12.5" x14ac:dyDescent="0.25"/>
  <cols>
    <col min="1" max="1" width="3.1796875" customWidth="1"/>
    <col min="2" max="6" width="30.7265625" customWidth="1"/>
    <col min="7" max="7" width="6" customWidth="1"/>
  </cols>
  <sheetData>
    <row r="1" spans="1:7" x14ac:dyDescent="0.25">
      <c r="A1" s="434" t="s">
        <v>166</v>
      </c>
      <c r="B1" s="434"/>
      <c r="C1" s="434"/>
      <c r="D1" s="434"/>
      <c r="E1" s="434"/>
      <c r="F1" s="434"/>
      <c r="G1" s="434"/>
    </row>
    <row r="2" spans="1:7" x14ac:dyDescent="0.25">
      <c r="A2" s="306"/>
      <c r="B2" s="306"/>
      <c r="C2" s="306"/>
      <c r="D2" s="306"/>
      <c r="E2" s="306"/>
      <c r="F2" s="306"/>
      <c r="G2" s="306"/>
    </row>
    <row r="3" spans="1:7" x14ac:dyDescent="0.25">
      <c r="A3" s="298"/>
      <c r="B3" s="307" t="s">
        <v>105</v>
      </c>
      <c r="C3" s="298"/>
      <c r="D3" s="298"/>
      <c r="E3" s="298"/>
      <c r="F3" s="308"/>
      <c r="G3" s="298"/>
    </row>
    <row r="4" spans="1:7" x14ac:dyDescent="0.25">
      <c r="A4" s="298"/>
      <c r="B4" s="307" t="s">
        <v>106</v>
      </c>
      <c r="C4" s="298"/>
      <c r="D4" s="298"/>
      <c r="E4" s="298"/>
      <c r="F4" s="308"/>
      <c r="G4" s="298"/>
    </row>
    <row r="5" spans="1:7" ht="13" x14ac:dyDescent="0.3">
      <c r="A5" s="298"/>
      <c r="B5" s="309"/>
      <c r="C5" s="298"/>
      <c r="D5" s="298"/>
      <c r="E5" s="298"/>
      <c r="F5" s="308"/>
      <c r="G5" s="298"/>
    </row>
    <row r="6" spans="1:7" x14ac:dyDescent="0.25">
      <c r="A6" s="310"/>
      <c r="B6" s="361" t="str">
        <f>'ASA1'!C9</f>
        <v>GARDNER CCSD 72C</v>
      </c>
      <c r="C6" s="310"/>
      <c r="D6" s="310"/>
      <c r="E6" s="310"/>
      <c r="F6" s="311"/>
      <c r="G6" s="310"/>
    </row>
    <row r="7" spans="1:7" x14ac:dyDescent="0.25">
      <c r="A7" s="310"/>
      <c r="B7" s="361" t="str">
        <f>'ASA1'!C10</f>
        <v>24-032-072C-04</v>
      </c>
      <c r="C7" s="310"/>
      <c r="D7" s="310"/>
      <c r="E7" s="310"/>
      <c r="F7" s="311"/>
      <c r="G7" s="310"/>
    </row>
    <row r="8" spans="1:7" ht="13" x14ac:dyDescent="0.3">
      <c r="A8" s="298"/>
      <c r="B8" s="309"/>
      <c r="C8" s="298"/>
      <c r="D8" s="298"/>
      <c r="E8" s="298"/>
      <c r="F8" s="308"/>
      <c r="G8" s="298"/>
    </row>
    <row r="9" spans="1:7" ht="13" thickBot="1" x14ac:dyDescent="0.3">
      <c r="A9" s="298"/>
      <c r="B9" s="430" t="s">
        <v>216</v>
      </c>
      <c r="C9" s="431"/>
      <c r="D9" s="431"/>
      <c r="E9" s="431"/>
      <c r="F9" s="431"/>
      <c r="G9" s="308"/>
    </row>
    <row r="10" spans="1:7" x14ac:dyDescent="0.25">
      <c r="A10" s="298"/>
      <c r="B10" s="312"/>
      <c r="C10" s="313"/>
      <c r="D10" s="314"/>
      <c r="E10" s="315"/>
      <c r="F10" s="314"/>
      <c r="G10" s="298"/>
    </row>
    <row r="11" spans="1:7" ht="13" thickBot="1" x14ac:dyDescent="0.3">
      <c r="A11" s="298"/>
      <c r="B11" s="316"/>
      <c r="C11" s="317"/>
      <c r="D11" s="318"/>
      <c r="E11" s="319"/>
      <c r="F11" s="320"/>
      <c r="G11" s="298"/>
    </row>
    <row r="12" spans="1:7" x14ac:dyDescent="0.25">
      <c r="A12" s="298"/>
      <c r="B12" s="321" t="s">
        <v>73</v>
      </c>
      <c r="C12" s="322" t="s">
        <v>7</v>
      </c>
      <c r="D12" s="323" t="s">
        <v>90</v>
      </c>
      <c r="E12" s="323" t="s">
        <v>91</v>
      </c>
      <c r="F12" s="324" t="s">
        <v>74</v>
      </c>
      <c r="G12" s="298"/>
    </row>
    <row r="13" spans="1:7" x14ac:dyDescent="0.25">
      <c r="A13" s="298"/>
      <c r="B13" s="376" t="s">
        <v>214</v>
      </c>
      <c r="C13" s="378" t="s">
        <v>224</v>
      </c>
      <c r="D13" s="326" t="s">
        <v>229</v>
      </c>
      <c r="E13" s="326" t="s">
        <v>236</v>
      </c>
      <c r="F13" s="326" t="s">
        <v>238</v>
      </c>
      <c r="G13" s="298"/>
    </row>
    <row r="14" spans="1:7" x14ac:dyDescent="0.25">
      <c r="A14" s="298"/>
      <c r="B14" s="379" t="s">
        <v>220</v>
      </c>
      <c r="C14" s="378" t="s">
        <v>225</v>
      </c>
      <c r="D14" s="326" t="s">
        <v>230</v>
      </c>
      <c r="E14" s="326" t="s">
        <v>237</v>
      </c>
      <c r="F14" s="326"/>
      <c r="G14" s="298"/>
    </row>
    <row r="15" spans="1:7" x14ac:dyDescent="0.25">
      <c r="A15" s="298"/>
      <c r="B15" s="379" t="s">
        <v>223</v>
      </c>
      <c r="C15" s="378" t="s">
        <v>226</v>
      </c>
      <c r="D15" s="326" t="s">
        <v>231</v>
      </c>
      <c r="E15" s="326"/>
      <c r="F15" s="326"/>
      <c r="G15" s="298"/>
    </row>
    <row r="16" spans="1:7" x14ac:dyDescent="0.25">
      <c r="A16" s="298"/>
      <c r="B16" s="380" t="s">
        <v>243</v>
      </c>
      <c r="C16" s="378" t="s">
        <v>227</v>
      </c>
      <c r="D16" s="326" t="s">
        <v>232</v>
      </c>
      <c r="E16" s="326"/>
      <c r="F16" s="326"/>
      <c r="G16" s="298"/>
    </row>
    <row r="17" spans="2:6" x14ac:dyDescent="0.25">
      <c r="B17" s="380" t="s">
        <v>244</v>
      </c>
      <c r="C17" s="378" t="s">
        <v>228</v>
      </c>
      <c r="D17" s="326" t="s">
        <v>233</v>
      </c>
      <c r="E17" s="326"/>
      <c r="F17" s="326"/>
    </row>
    <row r="18" spans="2:6" x14ac:dyDescent="0.25">
      <c r="B18" s="380" t="s">
        <v>245</v>
      </c>
      <c r="C18" s="378" t="s">
        <v>239</v>
      </c>
      <c r="D18" s="326" t="s">
        <v>234</v>
      </c>
      <c r="E18" s="326"/>
      <c r="F18" s="326"/>
    </row>
    <row r="19" spans="2:6" x14ac:dyDescent="0.25">
      <c r="B19" s="380" t="s">
        <v>246</v>
      </c>
      <c r="C19" s="378"/>
      <c r="D19" s="326" t="s">
        <v>235</v>
      </c>
      <c r="E19" s="326"/>
      <c r="F19" s="326"/>
    </row>
    <row r="20" spans="2:6" x14ac:dyDescent="0.25">
      <c r="B20" s="377"/>
      <c r="C20" s="327"/>
      <c r="D20" s="326"/>
      <c r="E20" s="326"/>
      <c r="F20" s="326"/>
    </row>
    <row r="21" spans="2:6" x14ac:dyDescent="0.25">
      <c r="B21" s="371"/>
      <c r="C21" s="327"/>
      <c r="D21" s="326"/>
      <c r="E21" s="326"/>
      <c r="F21" s="326"/>
    </row>
    <row r="22" spans="2:6" x14ac:dyDescent="0.25">
      <c r="B22" s="371"/>
      <c r="C22" s="325"/>
      <c r="D22" s="326"/>
      <c r="E22" s="326"/>
      <c r="F22" s="326"/>
    </row>
    <row r="23" spans="2:6" x14ac:dyDescent="0.25">
      <c r="B23" s="371"/>
      <c r="C23" s="328"/>
      <c r="D23" s="326"/>
      <c r="E23" s="326"/>
      <c r="F23" s="326"/>
    </row>
    <row r="24" spans="2:6" x14ac:dyDescent="0.25">
      <c r="B24" s="371"/>
      <c r="C24" s="325"/>
      <c r="D24" s="326"/>
      <c r="E24" s="326"/>
      <c r="F24" s="326"/>
    </row>
    <row r="25" spans="2:6" x14ac:dyDescent="0.25">
      <c r="B25" s="371"/>
      <c r="C25" s="329"/>
      <c r="D25" s="326"/>
      <c r="E25" s="326"/>
      <c r="F25" s="326"/>
    </row>
    <row r="26" spans="2:6" x14ac:dyDescent="0.25">
      <c r="B26" s="371"/>
      <c r="C26" s="329"/>
      <c r="D26" s="326"/>
      <c r="E26" s="326"/>
      <c r="F26" s="326"/>
    </row>
    <row r="27" spans="2:6" x14ac:dyDescent="0.25">
      <c r="B27" s="371"/>
      <c r="C27" s="329"/>
      <c r="D27" s="326"/>
      <c r="E27" s="326"/>
      <c r="F27" s="326"/>
    </row>
    <row r="28" spans="2:6" x14ac:dyDescent="0.25">
      <c r="B28" s="371"/>
      <c r="C28" s="329"/>
      <c r="D28" s="326"/>
      <c r="E28" s="326"/>
      <c r="F28" s="326"/>
    </row>
    <row r="29" spans="2:6" x14ac:dyDescent="0.25">
      <c r="B29" s="371"/>
      <c r="C29" s="329"/>
      <c r="D29" s="326"/>
      <c r="E29" s="326"/>
      <c r="F29" s="326"/>
    </row>
    <row r="30" spans="2:6" x14ac:dyDescent="0.25">
      <c r="B30" s="371"/>
      <c r="C30" s="329"/>
      <c r="D30" s="326"/>
      <c r="E30" s="326"/>
      <c r="F30" s="326"/>
    </row>
    <row r="31" spans="2:6" ht="13" thickBot="1" x14ac:dyDescent="0.3">
      <c r="B31" s="372"/>
      <c r="C31" s="386"/>
      <c r="D31" s="330"/>
      <c r="E31" s="330"/>
      <c r="F31" s="330"/>
    </row>
    <row r="32" spans="2:6" ht="13" thickTop="1" x14ac:dyDescent="0.25">
      <c r="B32" s="331"/>
      <c r="C32" s="327"/>
      <c r="D32" s="325"/>
      <c r="E32" s="325"/>
      <c r="F32" s="325"/>
    </row>
    <row r="33" spans="2:6" x14ac:dyDescent="0.25">
      <c r="B33" s="432" t="s">
        <v>191</v>
      </c>
      <c r="C33" s="433"/>
      <c r="D33" s="433"/>
      <c r="E33" s="433"/>
      <c r="F33" s="433"/>
    </row>
    <row r="34" spans="2:6" ht="13" thickBot="1" x14ac:dyDescent="0.3">
      <c r="B34" s="332"/>
      <c r="C34" s="333"/>
      <c r="D34" s="333"/>
      <c r="E34" s="333"/>
      <c r="F34" s="333"/>
    </row>
    <row r="35" spans="2:6" x14ac:dyDescent="0.25">
      <c r="B35" s="321" t="s">
        <v>73</v>
      </c>
      <c r="C35" s="321" t="s">
        <v>73</v>
      </c>
      <c r="D35" s="324" t="s">
        <v>7</v>
      </c>
      <c r="E35" s="324" t="s">
        <v>83</v>
      </c>
      <c r="F35" s="334"/>
    </row>
    <row r="36" spans="2:6" x14ac:dyDescent="0.25">
      <c r="B36" s="367" t="s">
        <v>215</v>
      </c>
      <c r="C36" s="336" t="s">
        <v>254</v>
      </c>
      <c r="D36" s="336" t="s">
        <v>267</v>
      </c>
      <c r="E36" s="336" t="s">
        <v>268</v>
      </c>
      <c r="F36" s="337"/>
    </row>
    <row r="37" spans="2:6" x14ac:dyDescent="0.25">
      <c r="B37" s="367" t="s">
        <v>217</v>
      </c>
      <c r="C37" s="338" t="s">
        <v>255</v>
      </c>
      <c r="D37" s="336"/>
      <c r="E37" s="336"/>
      <c r="F37" s="337"/>
    </row>
    <row r="38" spans="2:6" x14ac:dyDescent="0.25">
      <c r="B38" s="367" t="s">
        <v>218</v>
      </c>
      <c r="C38" s="338" t="s">
        <v>256</v>
      </c>
      <c r="D38" s="336"/>
      <c r="E38" s="336"/>
      <c r="F38" s="337"/>
    </row>
    <row r="39" spans="2:6" x14ac:dyDescent="0.25">
      <c r="B39" s="367" t="s">
        <v>219</v>
      </c>
      <c r="C39" s="338" t="s">
        <v>257</v>
      </c>
      <c r="D39" s="336"/>
      <c r="E39" s="336"/>
      <c r="F39" s="337"/>
    </row>
    <row r="40" spans="2:6" x14ac:dyDescent="0.25">
      <c r="B40" s="367" t="s">
        <v>221</v>
      </c>
      <c r="C40" s="338" t="s">
        <v>258</v>
      </c>
      <c r="D40" s="336"/>
      <c r="E40" s="336"/>
      <c r="F40" s="337"/>
    </row>
    <row r="41" spans="2:6" x14ac:dyDescent="0.25">
      <c r="B41" s="367" t="s">
        <v>222</v>
      </c>
      <c r="C41" s="338" t="s">
        <v>259</v>
      </c>
      <c r="D41" s="336"/>
      <c r="E41" s="336"/>
      <c r="F41" s="337"/>
    </row>
    <row r="42" spans="2:6" x14ac:dyDescent="0.25">
      <c r="B42" s="367" t="s">
        <v>240</v>
      </c>
      <c r="C42" s="338" t="s">
        <v>260</v>
      </c>
      <c r="D42" s="336"/>
      <c r="E42" s="336"/>
      <c r="F42" s="337"/>
    </row>
    <row r="43" spans="2:6" x14ac:dyDescent="0.25">
      <c r="B43" s="367" t="s">
        <v>241</v>
      </c>
      <c r="C43" s="338" t="s">
        <v>261</v>
      </c>
      <c r="D43" s="336"/>
      <c r="E43" s="336"/>
      <c r="F43" s="337"/>
    </row>
    <row r="44" spans="2:6" x14ac:dyDescent="0.25">
      <c r="B44" s="367" t="s">
        <v>242</v>
      </c>
      <c r="C44" s="338" t="s">
        <v>262</v>
      </c>
      <c r="D44" s="336"/>
      <c r="E44" s="336"/>
      <c r="F44" s="337"/>
    </row>
    <row r="45" spans="2:6" x14ac:dyDescent="0.25">
      <c r="B45" s="368" t="s">
        <v>222</v>
      </c>
      <c r="C45" s="338" t="s">
        <v>263</v>
      </c>
      <c r="D45" s="336"/>
      <c r="E45" s="336"/>
      <c r="F45" s="337"/>
    </row>
    <row r="46" spans="2:6" x14ac:dyDescent="0.25">
      <c r="B46" s="368" t="s">
        <v>247</v>
      </c>
      <c r="C46" s="338" t="s">
        <v>264</v>
      </c>
      <c r="D46" s="336"/>
      <c r="E46" s="336"/>
      <c r="F46" s="337"/>
    </row>
    <row r="47" spans="2:6" x14ac:dyDescent="0.25">
      <c r="B47" s="367" t="s">
        <v>248</v>
      </c>
      <c r="C47" s="338" t="s">
        <v>265</v>
      </c>
      <c r="D47" s="336"/>
      <c r="E47" s="336"/>
      <c r="F47" s="337"/>
    </row>
    <row r="48" spans="2:6" x14ac:dyDescent="0.25">
      <c r="B48" s="369" t="s">
        <v>249</v>
      </c>
      <c r="C48" s="338" t="s">
        <v>266</v>
      </c>
      <c r="D48" s="336"/>
      <c r="E48" s="336"/>
      <c r="F48" s="337"/>
    </row>
    <row r="49" spans="2:6" x14ac:dyDescent="0.25">
      <c r="B49" s="335" t="s">
        <v>250</v>
      </c>
      <c r="C49" s="336"/>
      <c r="D49" s="336"/>
      <c r="E49" s="336"/>
      <c r="F49" s="337"/>
    </row>
    <row r="50" spans="2:6" x14ac:dyDescent="0.25">
      <c r="B50" s="335" t="s">
        <v>251</v>
      </c>
      <c r="C50" s="339"/>
      <c r="D50" s="336"/>
      <c r="E50" s="336"/>
      <c r="F50" s="337"/>
    </row>
    <row r="51" spans="2:6" x14ac:dyDescent="0.25">
      <c r="B51" s="335" t="s">
        <v>252</v>
      </c>
      <c r="C51" s="336"/>
      <c r="D51" s="336"/>
      <c r="E51" s="336"/>
      <c r="F51" s="337"/>
    </row>
    <row r="52" spans="2:6" ht="13" thickBot="1" x14ac:dyDescent="0.3">
      <c r="B52" s="370" t="s">
        <v>253</v>
      </c>
      <c r="C52" s="340"/>
      <c r="D52" s="341"/>
      <c r="E52" s="341"/>
      <c r="F52" s="337"/>
    </row>
    <row r="53" spans="2:6" ht="13" thickTop="1" x14ac:dyDescent="0.25">
      <c r="B53" s="342"/>
      <c r="C53" s="342"/>
      <c r="D53" s="343"/>
      <c r="E53" s="343"/>
      <c r="F53" s="344"/>
    </row>
  </sheetData>
  <sheetProtection insertRows="0" selectLockedCells="1"/>
  <mergeCells count="3">
    <mergeCell ref="B9:F9"/>
    <mergeCell ref="B33:F33"/>
    <mergeCell ref="A1:G1"/>
  </mergeCells>
  <phoneticPr fontId="2" type="noConversion"/>
  <printOptions headings="1" gridLinesSet="0"/>
  <pageMargins left="0" right="0" top="0.72" bottom="0.21" header="0.22" footer="0.17"/>
  <pageSetup scale="80" firstPageNumber="5" orientation="landscape" r:id="rId1"/>
  <headerFooter alignWithMargins="0">
    <oddHeader>&amp;L&amp;8Page &amp;P&amp;R&amp;8Page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78"/>
  <sheetViews>
    <sheetView showGridLines="0" workbookViewId="0">
      <selection activeCell="E13" sqref="E13"/>
    </sheetView>
  </sheetViews>
  <sheetFormatPr defaultRowHeight="12.5" x14ac:dyDescent="0.25"/>
  <cols>
    <col min="1" max="1" width="30.7265625" customWidth="1"/>
    <col min="2" max="2" width="24.7265625" customWidth="1"/>
    <col min="4" max="4" width="30.7265625" customWidth="1"/>
    <col min="5" max="5" width="24.7265625" customWidth="1"/>
  </cols>
  <sheetData>
    <row r="1" spans="1:5" ht="21.75" customHeight="1" x14ac:dyDescent="0.25">
      <c r="A1" s="435" t="s">
        <v>97</v>
      </c>
      <c r="B1" s="436"/>
      <c r="C1" s="436"/>
      <c r="D1" s="436"/>
      <c r="E1" s="436"/>
    </row>
    <row r="2" spans="1:5" ht="13" x14ac:dyDescent="0.25">
      <c r="A2" s="357" t="s">
        <v>187</v>
      </c>
      <c r="B2" s="297"/>
      <c r="C2" s="298"/>
      <c r="D2" s="298"/>
      <c r="E2" s="298"/>
    </row>
    <row r="3" spans="1:5" ht="13" x14ac:dyDescent="0.3">
      <c r="A3" s="358" t="s">
        <v>188</v>
      </c>
    </row>
    <row r="4" spans="1:5" ht="13" x14ac:dyDescent="0.3">
      <c r="A4" s="358"/>
    </row>
    <row r="5" spans="1:5" x14ac:dyDescent="0.25">
      <c r="A5" s="356" t="str">
        <f>'ASA1'!C9</f>
        <v>GARDNER CCSD 72C</v>
      </c>
    </row>
    <row r="6" spans="1:5" x14ac:dyDescent="0.25">
      <c r="A6" s="356" t="str">
        <f>'ASA1'!C10</f>
        <v>24-032-072C-04</v>
      </c>
    </row>
    <row r="7" spans="1:5" x14ac:dyDescent="0.25">
      <c r="A7" s="350" t="s">
        <v>92</v>
      </c>
      <c r="B7" s="347" t="s">
        <v>88</v>
      </c>
      <c r="C7" s="298"/>
      <c r="D7" s="299" t="s">
        <v>92</v>
      </c>
      <c r="E7" s="300" t="s">
        <v>88</v>
      </c>
    </row>
    <row r="8" spans="1:5" x14ac:dyDescent="0.25">
      <c r="A8" s="351" t="s">
        <v>269</v>
      </c>
      <c r="B8" s="348">
        <v>228200</v>
      </c>
      <c r="C8" s="301"/>
      <c r="D8" s="302" t="s">
        <v>294</v>
      </c>
      <c r="E8" s="384">
        <v>49435</v>
      </c>
    </row>
    <row r="9" spans="1:5" x14ac:dyDescent="0.25">
      <c r="A9" s="351" t="s">
        <v>270</v>
      </c>
      <c r="B9" s="348">
        <v>20925</v>
      </c>
      <c r="C9" s="301"/>
      <c r="D9" s="302" t="s">
        <v>295</v>
      </c>
      <c r="E9" s="384">
        <v>86227</v>
      </c>
    </row>
    <row r="10" spans="1:5" x14ac:dyDescent="0.25">
      <c r="A10" s="351" t="s">
        <v>271</v>
      </c>
      <c r="B10" s="348">
        <v>132621</v>
      </c>
      <c r="C10" s="301"/>
      <c r="D10" s="302" t="s">
        <v>296</v>
      </c>
      <c r="E10" s="384">
        <v>7264</v>
      </c>
    </row>
    <row r="11" spans="1:5" x14ac:dyDescent="0.25">
      <c r="A11" s="351" t="s">
        <v>272</v>
      </c>
      <c r="B11" s="348">
        <v>12163.21</v>
      </c>
      <c r="C11" s="301"/>
      <c r="D11" s="302" t="s">
        <v>297</v>
      </c>
      <c r="E11" s="384">
        <v>7150</v>
      </c>
    </row>
    <row r="12" spans="1:5" x14ac:dyDescent="0.25">
      <c r="A12" s="351" t="s">
        <v>273</v>
      </c>
      <c r="B12" s="348">
        <v>14800</v>
      </c>
      <c r="C12" s="301"/>
      <c r="D12" s="302" t="s">
        <v>298</v>
      </c>
      <c r="E12" s="384">
        <v>3308</v>
      </c>
    </row>
    <row r="13" spans="1:5" x14ac:dyDescent="0.25">
      <c r="A13" s="351" t="s">
        <v>274</v>
      </c>
      <c r="B13" s="348">
        <v>6065</v>
      </c>
      <c r="C13" s="301"/>
      <c r="D13" s="302" t="s">
        <v>299</v>
      </c>
      <c r="E13" s="384">
        <v>23849</v>
      </c>
    </row>
    <row r="14" spans="1:5" x14ac:dyDescent="0.25">
      <c r="A14" s="351" t="s">
        <v>275</v>
      </c>
      <c r="B14" s="348">
        <v>23204</v>
      </c>
      <c r="C14" s="301"/>
      <c r="D14" s="302" t="s">
        <v>300</v>
      </c>
      <c r="E14" s="384">
        <v>2883</v>
      </c>
    </row>
    <row r="15" spans="1:5" x14ac:dyDescent="0.25">
      <c r="A15" s="351" t="s">
        <v>276</v>
      </c>
      <c r="B15" s="348">
        <v>8308</v>
      </c>
      <c r="C15" s="301"/>
      <c r="D15" s="302" t="s">
        <v>301</v>
      </c>
      <c r="E15" s="384">
        <v>5496</v>
      </c>
    </row>
    <row r="16" spans="1:5" x14ac:dyDescent="0.25">
      <c r="A16" s="351" t="s">
        <v>277</v>
      </c>
      <c r="B16" s="348">
        <v>2622</v>
      </c>
      <c r="C16" s="301"/>
      <c r="D16" s="302" t="s">
        <v>302</v>
      </c>
      <c r="E16" s="384">
        <v>10854</v>
      </c>
    </row>
    <row r="17" spans="1:5" x14ac:dyDescent="0.25">
      <c r="A17" s="351" t="s">
        <v>278</v>
      </c>
      <c r="B17" s="348">
        <v>8320</v>
      </c>
      <c r="C17" s="301"/>
      <c r="D17" s="302" t="s">
        <v>303</v>
      </c>
      <c r="E17" s="384">
        <v>6217</v>
      </c>
    </row>
    <row r="18" spans="1:5" x14ac:dyDescent="0.25">
      <c r="A18" s="351" t="s">
        <v>279</v>
      </c>
      <c r="B18" s="348">
        <v>6697</v>
      </c>
      <c r="C18" s="301"/>
      <c r="D18" s="302" t="s">
        <v>304</v>
      </c>
      <c r="E18" s="384">
        <v>4662</v>
      </c>
    </row>
    <row r="19" spans="1:5" x14ac:dyDescent="0.25">
      <c r="A19" s="351" t="s">
        <v>280</v>
      </c>
      <c r="B19" s="348">
        <v>71027.12</v>
      </c>
      <c r="C19" s="301"/>
      <c r="D19" s="302" t="s">
        <v>305</v>
      </c>
      <c r="E19" s="384">
        <v>3552</v>
      </c>
    </row>
    <row r="20" spans="1:5" x14ac:dyDescent="0.25">
      <c r="A20" s="351" t="s">
        <v>281</v>
      </c>
      <c r="B20" s="348">
        <v>3823</v>
      </c>
      <c r="C20" s="301"/>
      <c r="D20" s="302" t="s">
        <v>326</v>
      </c>
      <c r="E20" s="384">
        <v>3580</v>
      </c>
    </row>
    <row r="21" spans="1:5" x14ac:dyDescent="0.25">
      <c r="A21" s="351" t="s">
        <v>282</v>
      </c>
      <c r="B21" s="348">
        <v>164586</v>
      </c>
      <c r="C21" s="301"/>
      <c r="D21" s="302" t="s">
        <v>334</v>
      </c>
      <c r="E21" s="384">
        <v>10462</v>
      </c>
    </row>
    <row r="22" spans="1:5" x14ac:dyDescent="0.25">
      <c r="A22" s="351" t="s">
        <v>283</v>
      </c>
      <c r="B22" s="348">
        <v>35623</v>
      </c>
      <c r="C22" s="301"/>
      <c r="D22" s="302" t="s">
        <v>335</v>
      </c>
      <c r="E22" s="384">
        <v>4029</v>
      </c>
    </row>
    <row r="23" spans="1:5" x14ac:dyDescent="0.25">
      <c r="A23" s="351" t="s">
        <v>284</v>
      </c>
      <c r="B23" s="348">
        <v>3926</v>
      </c>
      <c r="C23" s="301"/>
      <c r="D23" s="302" t="s">
        <v>309</v>
      </c>
      <c r="E23" s="384">
        <v>3084</v>
      </c>
    </row>
    <row r="24" spans="1:5" x14ac:dyDescent="0.25">
      <c r="A24" s="351" t="s">
        <v>285</v>
      </c>
      <c r="B24" s="348">
        <v>34204</v>
      </c>
      <c r="C24" s="301"/>
      <c r="D24" s="302"/>
      <c r="E24" s="303"/>
    </row>
    <row r="25" spans="1:5" x14ac:dyDescent="0.25">
      <c r="A25" s="351" t="s">
        <v>286</v>
      </c>
      <c r="B25" s="348">
        <v>10000</v>
      </c>
      <c r="C25" s="301"/>
      <c r="D25" s="302"/>
      <c r="E25" s="303"/>
    </row>
    <row r="26" spans="1:5" x14ac:dyDescent="0.25">
      <c r="A26" s="351" t="s">
        <v>287</v>
      </c>
      <c r="B26" s="348">
        <v>15330</v>
      </c>
      <c r="C26" s="301"/>
      <c r="D26" s="302"/>
      <c r="E26" s="303"/>
    </row>
    <row r="27" spans="1:5" x14ac:dyDescent="0.25">
      <c r="A27" s="351" t="s">
        <v>288</v>
      </c>
      <c r="B27" s="348">
        <v>7550</v>
      </c>
      <c r="C27" s="301"/>
      <c r="D27" s="302"/>
      <c r="E27" s="303"/>
    </row>
    <row r="28" spans="1:5" x14ac:dyDescent="0.25">
      <c r="A28" s="351" t="s">
        <v>289</v>
      </c>
      <c r="B28" s="348">
        <v>295138</v>
      </c>
      <c r="C28" s="301"/>
      <c r="D28" s="302"/>
      <c r="E28" s="303"/>
    </row>
    <row r="29" spans="1:5" x14ac:dyDescent="0.25">
      <c r="A29" s="351" t="s">
        <v>290</v>
      </c>
      <c r="B29" s="348">
        <v>5064</v>
      </c>
      <c r="C29" s="301"/>
      <c r="D29" s="302"/>
      <c r="E29" s="303"/>
    </row>
    <row r="30" spans="1:5" x14ac:dyDescent="0.25">
      <c r="A30" s="351" t="s">
        <v>291</v>
      </c>
      <c r="B30" s="348">
        <v>41276</v>
      </c>
      <c r="C30" s="301"/>
      <c r="D30" s="302"/>
      <c r="E30" s="303"/>
    </row>
    <row r="31" spans="1:5" x14ac:dyDescent="0.25">
      <c r="A31" s="351" t="s">
        <v>292</v>
      </c>
      <c r="B31" s="348">
        <v>5473</v>
      </c>
      <c r="C31" s="301"/>
      <c r="D31" s="302"/>
      <c r="E31" s="303"/>
    </row>
    <row r="32" spans="1:5" x14ac:dyDescent="0.25">
      <c r="A32" s="352" t="s">
        <v>293</v>
      </c>
      <c r="B32" s="349">
        <v>125988</v>
      </c>
      <c r="C32" s="301"/>
      <c r="D32" s="345"/>
      <c r="E32" s="346"/>
    </row>
    <row r="33" spans="1:5" x14ac:dyDescent="0.25">
      <c r="A33" s="298"/>
      <c r="B33" s="298"/>
      <c r="C33" s="298"/>
      <c r="D33" s="304"/>
      <c r="E33" s="304"/>
    </row>
    <row r="34" spans="1:5" x14ac:dyDescent="0.25">
      <c r="A34" s="298"/>
      <c r="B34" s="298"/>
      <c r="C34" s="298"/>
      <c r="D34" s="304"/>
      <c r="E34" s="304"/>
    </row>
    <row r="35" spans="1:5" x14ac:dyDescent="0.25">
      <c r="A35" s="298"/>
      <c r="B35" s="298"/>
      <c r="C35" s="298"/>
      <c r="D35" s="304"/>
      <c r="E35" s="304"/>
    </row>
    <row r="36" spans="1:5" x14ac:dyDescent="0.25">
      <c r="A36" s="298"/>
      <c r="B36" s="298"/>
      <c r="C36" s="298"/>
      <c r="D36" s="304"/>
      <c r="E36" s="304"/>
    </row>
    <row r="37" spans="1:5" x14ac:dyDescent="0.25">
      <c r="A37" s="298"/>
      <c r="B37" s="298"/>
      <c r="C37" s="298"/>
      <c r="D37" s="304"/>
      <c r="E37" s="304"/>
    </row>
    <row r="38" spans="1:5" x14ac:dyDescent="0.25">
      <c r="A38" s="298"/>
      <c r="B38" s="298"/>
      <c r="C38" s="298"/>
      <c r="D38" s="304"/>
      <c r="E38" s="304"/>
    </row>
    <row r="39" spans="1:5" x14ac:dyDescent="0.25">
      <c r="A39" s="298"/>
      <c r="B39" s="298"/>
      <c r="C39" s="298"/>
      <c r="D39" s="304"/>
      <c r="E39" s="304"/>
    </row>
    <row r="40" spans="1:5" x14ac:dyDescent="0.25">
      <c r="A40" s="298"/>
      <c r="B40" s="298"/>
      <c r="C40" s="298"/>
      <c r="D40" s="304"/>
      <c r="E40" s="304"/>
    </row>
    <row r="41" spans="1:5" x14ac:dyDescent="0.25">
      <c r="A41" s="298"/>
      <c r="B41" s="298"/>
      <c r="C41" s="298"/>
      <c r="D41" s="304"/>
      <c r="E41" s="304"/>
    </row>
    <row r="42" spans="1:5" x14ac:dyDescent="0.25">
      <c r="A42" s="298"/>
      <c r="B42" s="298"/>
      <c r="C42" s="298"/>
      <c r="D42" s="304"/>
      <c r="E42" s="304"/>
    </row>
    <row r="43" spans="1:5" x14ac:dyDescent="0.25">
      <c r="A43" s="298"/>
      <c r="B43" s="298"/>
      <c r="C43" s="298"/>
      <c r="D43" s="304"/>
      <c r="E43" s="304"/>
    </row>
    <row r="44" spans="1:5" x14ac:dyDescent="0.25">
      <c r="A44" s="305"/>
      <c r="B44" s="298"/>
      <c r="C44" s="298"/>
      <c r="D44" s="304"/>
      <c r="E44" s="304"/>
    </row>
    <row r="45" spans="1:5" x14ac:dyDescent="0.25">
      <c r="D45" s="304"/>
      <c r="E45" s="304"/>
    </row>
    <row r="46" spans="1:5" x14ac:dyDescent="0.25">
      <c r="D46" s="304"/>
      <c r="E46" s="304"/>
    </row>
    <row r="47" spans="1:5" x14ac:dyDescent="0.25">
      <c r="D47" s="304"/>
      <c r="E47" s="304"/>
    </row>
    <row r="48" spans="1:5" x14ac:dyDescent="0.25">
      <c r="D48" s="304"/>
      <c r="E48" s="304"/>
    </row>
    <row r="49" spans="4:5" x14ac:dyDescent="0.25">
      <c r="D49" s="304"/>
      <c r="E49" s="304"/>
    </row>
    <row r="50" spans="4:5" x14ac:dyDescent="0.25">
      <c r="D50" s="304"/>
      <c r="E50" s="304"/>
    </row>
    <row r="51" spans="4:5" x14ac:dyDescent="0.25">
      <c r="D51" s="304"/>
      <c r="E51" s="304"/>
    </row>
    <row r="52" spans="4:5" x14ac:dyDescent="0.25">
      <c r="D52" s="304"/>
      <c r="E52" s="304"/>
    </row>
    <row r="53" spans="4:5" x14ac:dyDescent="0.25">
      <c r="D53" s="304"/>
      <c r="E53" s="304"/>
    </row>
    <row r="54" spans="4:5" x14ac:dyDescent="0.25">
      <c r="D54" s="304"/>
      <c r="E54" s="304"/>
    </row>
    <row r="55" spans="4:5" x14ac:dyDescent="0.25">
      <c r="D55" s="304"/>
      <c r="E55" s="304"/>
    </row>
    <row r="56" spans="4:5" x14ac:dyDescent="0.25">
      <c r="D56" s="304"/>
      <c r="E56" s="304"/>
    </row>
    <row r="57" spans="4:5" x14ac:dyDescent="0.25">
      <c r="D57" s="304"/>
      <c r="E57" s="304"/>
    </row>
    <row r="58" spans="4:5" x14ac:dyDescent="0.25">
      <c r="D58" s="304"/>
      <c r="E58" s="304"/>
    </row>
    <row r="59" spans="4:5" x14ac:dyDescent="0.25">
      <c r="D59" s="304"/>
      <c r="E59" s="304"/>
    </row>
    <row r="60" spans="4:5" x14ac:dyDescent="0.25">
      <c r="D60" s="304"/>
      <c r="E60" s="304"/>
    </row>
    <row r="61" spans="4:5" x14ac:dyDescent="0.25">
      <c r="D61" s="304"/>
      <c r="E61" s="304"/>
    </row>
    <row r="62" spans="4:5" x14ac:dyDescent="0.25">
      <c r="D62" s="304"/>
      <c r="E62" s="304"/>
    </row>
    <row r="63" spans="4:5" x14ac:dyDescent="0.25">
      <c r="D63" s="304"/>
      <c r="E63" s="304"/>
    </row>
    <row r="64" spans="4:5" x14ac:dyDescent="0.25">
      <c r="D64" s="304"/>
      <c r="E64" s="304"/>
    </row>
    <row r="65" spans="4:5" x14ac:dyDescent="0.25">
      <c r="D65" s="304"/>
      <c r="E65" s="304"/>
    </row>
    <row r="66" spans="4:5" x14ac:dyDescent="0.25">
      <c r="D66" s="304"/>
      <c r="E66" s="304"/>
    </row>
    <row r="67" spans="4:5" x14ac:dyDescent="0.25">
      <c r="D67" s="304"/>
      <c r="E67" s="304"/>
    </row>
    <row r="68" spans="4:5" x14ac:dyDescent="0.25">
      <c r="D68" s="304"/>
      <c r="E68" s="304"/>
    </row>
    <row r="69" spans="4:5" x14ac:dyDescent="0.25">
      <c r="D69" s="304"/>
      <c r="E69" s="304"/>
    </row>
    <row r="70" spans="4:5" x14ac:dyDescent="0.25">
      <c r="D70" s="304"/>
      <c r="E70" s="304"/>
    </row>
    <row r="71" spans="4:5" x14ac:dyDescent="0.25">
      <c r="D71" s="304"/>
      <c r="E71" s="304"/>
    </row>
    <row r="72" spans="4:5" x14ac:dyDescent="0.25">
      <c r="D72" s="304"/>
      <c r="E72" s="304"/>
    </row>
    <row r="73" spans="4:5" x14ac:dyDescent="0.25">
      <c r="D73" s="304"/>
      <c r="E73" s="304"/>
    </row>
    <row r="74" spans="4:5" x14ac:dyDescent="0.25">
      <c r="D74" s="304"/>
      <c r="E74" s="304"/>
    </row>
    <row r="75" spans="4:5" x14ac:dyDescent="0.25">
      <c r="D75" s="304"/>
      <c r="E75" s="304"/>
    </row>
    <row r="76" spans="4:5" x14ac:dyDescent="0.25">
      <c r="D76" s="304"/>
      <c r="E76" s="304"/>
    </row>
    <row r="77" spans="4:5" x14ac:dyDescent="0.25">
      <c r="D77" s="304"/>
      <c r="E77" s="304"/>
    </row>
    <row r="78" spans="4:5" x14ac:dyDescent="0.25">
      <c r="D78" s="304"/>
      <c r="E78" s="304"/>
    </row>
  </sheetData>
  <mergeCells count="1">
    <mergeCell ref="A1:E1"/>
  </mergeCells>
  <phoneticPr fontId="2" type="noConversion"/>
  <printOptions headings="1"/>
  <pageMargins left="0" right="0" top="0.72" bottom="0.21" header="0.22" footer="0.17"/>
  <pageSetup firstPageNumber="5" orientation="landscape" r:id="rId1"/>
  <headerFooter alignWithMargins="0">
    <oddHeader>&amp;L&amp;8Page &amp;P&amp;R&amp;8Page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F47"/>
  <sheetViews>
    <sheetView showGridLines="0" zoomScaleNormal="100" workbookViewId="0">
      <selection activeCell="E24" sqref="E24"/>
    </sheetView>
  </sheetViews>
  <sheetFormatPr defaultColWidth="9.1796875" defaultRowHeight="12.5" x14ac:dyDescent="0.25"/>
  <cols>
    <col min="1" max="1" width="1.453125" style="78" customWidth="1"/>
    <col min="2" max="2" width="35.7265625" style="78" customWidth="1"/>
    <col min="3" max="3" width="23.7265625" style="78" customWidth="1"/>
    <col min="4" max="4" width="2.54296875" style="78" customWidth="1"/>
    <col min="5" max="5" width="35.7265625" style="78" customWidth="1"/>
    <col min="6" max="6" width="18.81640625" style="78" customWidth="1"/>
    <col min="7" max="16384" width="9.1796875" style="78"/>
  </cols>
  <sheetData>
    <row r="1" spans="1:6" x14ac:dyDescent="0.25">
      <c r="A1" s="416" t="s">
        <v>167</v>
      </c>
      <c r="B1" s="416"/>
      <c r="C1" s="416"/>
      <c r="D1" s="416"/>
      <c r="E1" s="416"/>
      <c r="F1" s="416"/>
    </row>
    <row r="2" spans="1:6" x14ac:dyDescent="0.25">
      <c r="A2" s="275"/>
      <c r="B2" s="275"/>
      <c r="C2" s="275"/>
      <c r="D2" s="275"/>
      <c r="E2" s="275"/>
      <c r="F2" s="275"/>
    </row>
    <row r="3" spans="1:6" x14ac:dyDescent="0.25">
      <c r="B3" s="148" t="s">
        <v>101</v>
      </c>
    </row>
    <row r="4" spans="1:6" x14ac:dyDescent="0.25">
      <c r="B4" s="148" t="s">
        <v>102</v>
      </c>
    </row>
    <row r="5" spans="1:6" ht="13" x14ac:dyDescent="0.3">
      <c r="B5" s="88"/>
    </row>
    <row r="6" spans="1:6" ht="13" x14ac:dyDescent="0.25">
      <c r="B6" s="359" t="str">
        <f>'ASA1'!C9</f>
        <v>GARDNER CCSD 72C</v>
      </c>
    </row>
    <row r="7" spans="1:6" ht="13" x14ac:dyDescent="0.25">
      <c r="B7" s="83" t="str">
        <f>'ASA1'!C10</f>
        <v>24-032-072C-04</v>
      </c>
    </row>
    <row r="8" spans="1:6" ht="13" x14ac:dyDescent="0.3">
      <c r="B8" s="80"/>
    </row>
    <row r="9" spans="1:6" ht="13" x14ac:dyDescent="0.25">
      <c r="B9" s="437" t="s">
        <v>100</v>
      </c>
      <c r="C9" s="438"/>
      <c r="D9" s="438"/>
      <c r="E9" s="438"/>
      <c r="F9" s="438"/>
    </row>
    <row r="10" spans="1:6" ht="13" x14ac:dyDescent="0.25">
      <c r="B10" s="81"/>
      <c r="C10" s="79"/>
    </row>
    <row r="11" spans="1:6" x14ac:dyDescent="0.25">
      <c r="B11" s="350" t="s">
        <v>92</v>
      </c>
      <c r="C11" s="347" t="s">
        <v>88</v>
      </c>
      <c r="D11" s="84"/>
      <c r="E11" s="299" t="s">
        <v>92</v>
      </c>
      <c r="F11" s="300" t="s">
        <v>88</v>
      </c>
    </row>
    <row r="12" spans="1:6" s="85" customFormat="1" ht="14.65" customHeight="1" x14ac:dyDescent="0.2">
      <c r="B12" s="381" t="s">
        <v>325</v>
      </c>
      <c r="C12" s="348">
        <v>1823</v>
      </c>
    </row>
    <row r="13" spans="1:6" s="85" customFormat="1" ht="14.65" customHeight="1" x14ac:dyDescent="0.2">
      <c r="B13" s="381" t="s">
        <v>345</v>
      </c>
      <c r="C13" s="348">
        <v>1425</v>
      </c>
      <c r="E13" s="302"/>
      <c r="F13" s="303"/>
    </row>
    <row r="14" spans="1:6" s="85" customFormat="1" ht="14.65" customHeight="1" x14ac:dyDescent="0.2">
      <c r="B14" s="381" t="s">
        <v>323</v>
      </c>
      <c r="C14" s="348">
        <v>1548</v>
      </c>
      <c r="E14" s="302"/>
      <c r="F14" s="303"/>
    </row>
    <row r="15" spans="1:6" s="85" customFormat="1" ht="14.65" customHeight="1" x14ac:dyDescent="0.2">
      <c r="B15" s="381" t="s">
        <v>329</v>
      </c>
      <c r="C15" s="348">
        <v>1881</v>
      </c>
      <c r="E15" s="302"/>
      <c r="F15" s="303"/>
    </row>
    <row r="16" spans="1:6" s="85" customFormat="1" ht="14.65" customHeight="1" x14ac:dyDescent="0.2">
      <c r="B16" s="381" t="s">
        <v>306</v>
      </c>
      <c r="C16" s="348">
        <v>1005</v>
      </c>
      <c r="E16" s="302"/>
      <c r="F16" s="303"/>
    </row>
    <row r="17" spans="2:6" s="85" customFormat="1" ht="14.65" customHeight="1" x14ac:dyDescent="0.2">
      <c r="B17" s="381" t="s">
        <v>332</v>
      </c>
      <c r="C17" s="348">
        <v>1264</v>
      </c>
      <c r="E17" s="302"/>
      <c r="F17" s="303"/>
    </row>
    <row r="18" spans="2:6" s="85" customFormat="1" ht="14.65" customHeight="1" x14ac:dyDescent="0.2">
      <c r="B18" s="381" t="s">
        <v>307</v>
      </c>
      <c r="C18" s="348">
        <v>1914</v>
      </c>
      <c r="E18" s="302"/>
      <c r="F18" s="303"/>
    </row>
    <row r="19" spans="2:6" s="85" customFormat="1" ht="14.65" customHeight="1" x14ac:dyDescent="0.2">
      <c r="B19" s="381" t="s">
        <v>308</v>
      </c>
      <c r="C19" s="348">
        <v>1025</v>
      </c>
      <c r="E19" s="302"/>
      <c r="F19" s="303"/>
    </row>
    <row r="20" spans="2:6" s="85" customFormat="1" ht="14.65" customHeight="1" x14ac:dyDescent="0.2">
      <c r="B20" s="381" t="s">
        <v>308</v>
      </c>
      <c r="C20" s="348">
        <v>2108</v>
      </c>
      <c r="E20" s="302"/>
      <c r="F20" s="303"/>
    </row>
    <row r="21" spans="2:6" s="85" customFormat="1" ht="14.65" customHeight="1" x14ac:dyDescent="0.2">
      <c r="B21" s="381" t="s">
        <v>338</v>
      </c>
      <c r="C21" s="348">
        <v>1055</v>
      </c>
      <c r="E21" s="302"/>
      <c r="F21" s="303"/>
    </row>
    <row r="22" spans="2:6" s="85" customFormat="1" ht="14.65" customHeight="1" x14ac:dyDescent="0.2">
      <c r="B22" s="381" t="s">
        <v>343</v>
      </c>
      <c r="C22" s="348">
        <v>1774</v>
      </c>
      <c r="E22" s="302"/>
      <c r="F22" s="303"/>
    </row>
    <row r="23" spans="2:6" s="85" customFormat="1" ht="14.65" customHeight="1" x14ac:dyDescent="0.2">
      <c r="B23" s="381" t="s">
        <v>344</v>
      </c>
      <c r="C23" s="348">
        <v>1354</v>
      </c>
      <c r="E23" s="302"/>
      <c r="F23" s="303"/>
    </row>
    <row r="24" spans="2:6" s="85" customFormat="1" ht="14.65" customHeight="1" x14ac:dyDescent="0.2">
      <c r="B24" s="381" t="s">
        <v>310</v>
      </c>
      <c r="C24" s="348">
        <v>1300</v>
      </c>
      <c r="E24" s="302"/>
      <c r="F24" s="303"/>
    </row>
    <row r="25" spans="2:6" s="85" customFormat="1" ht="14.65" customHeight="1" x14ac:dyDescent="0.2">
      <c r="B25" s="381" t="s">
        <v>348</v>
      </c>
      <c r="C25" s="348">
        <v>1004</v>
      </c>
      <c r="E25" s="302"/>
      <c r="F25" s="303"/>
    </row>
    <row r="26" spans="2:6" s="85" customFormat="1" ht="14.65" customHeight="1" x14ac:dyDescent="0.2">
      <c r="B26" s="381" t="s">
        <v>311</v>
      </c>
      <c r="C26" s="348">
        <v>1775</v>
      </c>
      <c r="E26" s="302"/>
      <c r="F26" s="303"/>
    </row>
    <row r="27" spans="2:6" s="85" customFormat="1" ht="14.65" customHeight="1" x14ac:dyDescent="0.2">
      <c r="B27" s="381" t="s">
        <v>312</v>
      </c>
      <c r="C27" s="348">
        <v>1931</v>
      </c>
      <c r="E27" s="302"/>
      <c r="F27" s="303"/>
    </row>
    <row r="28" spans="2:6" s="85" customFormat="1" ht="14.65" customHeight="1" x14ac:dyDescent="0.2">
      <c r="B28" s="381" t="s">
        <v>313</v>
      </c>
      <c r="C28" s="348">
        <v>1290</v>
      </c>
      <c r="E28" s="302"/>
      <c r="F28" s="303"/>
    </row>
    <row r="29" spans="2:6" s="85" customFormat="1" ht="14.65" customHeight="1" x14ac:dyDescent="0.2">
      <c r="B29" s="381" t="s">
        <v>350</v>
      </c>
      <c r="C29" s="348">
        <v>1700</v>
      </c>
      <c r="E29" s="302"/>
      <c r="F29" s="303"/>
    </row>
    <row r="30" spans="2:6" s="85" customFormat="1" ht="14.65" customHeight="1" x14ac:dyDescent="0.2">
      <c r="B30" s="381" t="s">
        <v>314</v>
      </c>
      <c r="C30" s="348">
        <v>1000</v>
      </c>
      <c r="E30" s="302"/>
      <c r="F30" s="303"/>
    </row>
    <row r="31" spans="2:6" s="85" customFormat="1" ht="14.65" customHeight="1" x14ac:dyDescent="0.2">
      <c r="B31" s="381" t="s">
        <v>315</v>
      </c>
      <c r="C31" s="348">
        <v>1500</v>
      </c>
      <c r="E31" s="302"/>
      <c r="F31" s="303"/>
    </row>
    <row r="32" spans="2:6" s="85" customFormat="1" ht="14.65" customHeight="1" x14ac:dyDescent="0.2">
      <c r="B32" s="381" t="s">
        <v>347</v>
      </c>
      <c r="C32" s="348">
        <v>1102</v>
      </c>
      <c r="E32" s="302"/>
      <c r="F32" s="303"/>
    </row>
    <row r="33" spans="2:6" s="85" customFormat="1" ht="14.65" customHeight="1" x14ac:dyDescent="0.2">
      <c r="B33" s="381" t="s">
        <v>316</v>
      </c>
      <c r="C33" s="348">
        <v>1600</v>
      </c>
      <c r="E33" s="302"/>
      <c r="F33" s="303"/>
    </row>
    <row r="34" spans="2:6" s="85" customFormat="1" ht="14.65" customHeight="1" x14ac:dyDescent="0.2">
      <c r="B34" s="382" t="s">
        <v>351</v>
      </c>
      <c r="C34" s="385">
        <v>2161</v>
      </c>
      <c r="E34" s="302"/>
      <c r="F34" s="303"/>
    </row>
    <row r="35" spans="2:6" s="85" customFormat="1" ht="14.65" customHeight="1" x14ac:dyDescent="0.2">
      <c r="B35" s="383" t="s">
        <v>317</v>
      </c>
      <c r="C35" s="373">
        <v>1435</v>
      </c>
      <c r="E35" s="302"/>
      <c r="F35" s="303"/>
    </row>
    <row r="36" spans="2:6" s="85" customFormat="1" x14ac:dyDescent="0.25">
      <c r="B36" s="374"/>
      <c r="C36" s="375"/>
      <c r="E36" s="345"/>
      <c r="F36" s="346"/>
    </row>
    <row r="47" spans="2:6" x14ac:dyDescent="0.25">
      <c r="B47" s="187"/>
    </row>
  </sheetData>
  <sortState xmlns:xlrd2="http://schemas.microsoft.com/office/spreadsheetml/2017/richdata2" ref="B12:C35">
    <sortCondition ref="B13"/>
  </sortState>
  <mergeCells count="2">
    <mergeCell ref="B9:F9"/>
    <mergeCell ref="A1:F1"/>
  </mergeCells>
  <phoneticPr fontId="2" type="noConversion"/>
  <printOptions headings="1"/>
  <pageMargins left="0.5" right="0" top="0.72" bottom="0.21" header="0.22" footer="0.17"/>
  <pageSetup firstPageNumber="5" orientation="landscape" r:id="rId1"/>
  <headerFooter alignWithMargins="0">
    <oddHeader>&amp;L&amp;8Page &amp;P&amp;R&amp;8Page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E47"/>
  <sheetViews>
    <sheetView showGridLines="0" workbookViewId="0">
      <selection activeCell="E26" sqref="E26"/>
    </sheetView>
  </sheetViews>
  <sheetFormatPr defaultColWidth="9.1796875" defaultRowHeight="12.5" x14ac:dyDescent="0.25"/>
  <cols>
    <col min="1" max="1" width="1.453125" style="78" customWidth="1"/>
    <col min="2" max="2" width="30.7265625" style="78" customWidth="1"/>
    <col min="3" max="3" width="24.81640625" style="78" customWidth="1"/>
    <col min="4" max="4" width="30.7265625" style="78" customWidth="1"/>
    <col min="5" max="5" width="24.7265625" style="78" customWidth="1"/>
    <col min="6" max="6" width="4.7265625" style="78" customWidth="1"/>
    <col min="7" max="16384" width="9.1796875" style="78"/>
  </cols>
  <sheetData>
    <row r="1" spans="1:5" x14ac:dyDescent="0.25">
      <c r="A1" s="416" t="s">
        <v>168</v>
      </c>
      <c r="B1" s="416"/>
      <c r="C1" s="416"/>
      <c r="D1" s="416"/>
      <c r="E1" s="416"/>
    </row>
    <row r="3" spans="1:5" s="82" customFormat="1" ht="13" x14ac:dyDescent="0.3">
      <c r="B3" s="148" t="s">
        <v>103</v>
      </c>
    </row>
    <row r="4" spans="1:5" s="82" customFormat="1" ht="13" x14ac:dyDescent="0.3">
      <c r="B4" s="148" t="s">
        <v>104</v>
      </c>
    </row>
    <row r="5" spans="1:5" s="82" customFormat="1" ht="13" x14ac:dyDescent="0.3">
      <c r="B5" s="148"/>
    </row>
    <row r="6" spans="1:5" ht="13" x14ac:dyDescent="0.3">
      <c r="B6" s="145" t="str">
        <f>'ASA1'!C9</f>
        <v>GARDNER CCSD 72C</v>
      </c>
    </row>
    <row r="7" spans="1:5" ht="13" x14ac:dyDescent="0.25">
      <c r="B7" s="83" t="str">
        <f>'ASA1'!C10</f>
        <v>24-032-072C-04</v>
      </c>
    </row>
    <row r="8" spans="1:5" ht="13" x14ac:dyDescent="0.25">
      <c r="B8" s="83"/>
    </row>
    <row r="9" spans="1:5" ht="13" x14ac:dyDescent="0.25">
      <c r="B9" s="437" t="s">
        <v>98</v>
      </c>
      <c r="C9" s="438"/>
      <c r="D9" s="438"/>
      <c r="E9" s="438"/>
    </row>
    <row r="10" spans="1:5" ht="13" x14ac:dyDescent="0.25">
      <c r="B10" s="81"/>
      <c r="C10" s="79"/>
    </row>
    <row r="11" spans="1:5" x14ac:dyDescent="0.25">
      <c r="B11" s="299" t="s">
        <v>92</v>
      </c>
      <c r="C11" s="300" t="s">
        <v>88</v>
      </c>
      <c r="D11" s="299" t="s">
        <v>92</v>
      </c>
      <c r="E11" s="300" t="s">
        <v>88</v>
      </c>
    </row>
    <row r="12" spans="1:5" s="85" customFormat="1" ht="14.65" customHeight="1" x14ac:dyDescent="0.2">
      <c r="B12" s="302" t="s">
        <v>318</v>
      </c>
      <c r="C12" s="303">
        <v>824</v>
      </c>
      <c r="D12" s="302"/>
      <c r="E12" s="303"/>
    </row>
    <row r="13" spans="1:5" s="85" customFormat="1" ht="14.65" customHeight="1" x14ac:dyDescent="0.2">
      <c r="B13" s="302" t="s">
        <v>319</v>
      </c>
      <c r="C13" s="303">
        <v>789</v>
      </c>
      <c r="D13" s="302"/>
      <c r="E13" s="303"/>
    </row>
    <row r="14" spans="1:5" s="85" customFormat="1" ht="14.65" customHeight="1" x14ac:dyDescent="0.2">
      <c r="B14" s="302" t="s">
        <v>320</v>
      </c>
      <c r="C14" s="303">
        <v>769</v>
      </c>
      <c r="D14" s="302"/>
      <c r="E14" s="303"/>
    </row>
    <row r="15" spans="1:5" s="85" customFormat="1" ht="14.65" customHeight="1" x14ac:dyDescent="0.2">
      <c r="B15" s="302" t="s">
        <v>321</v>
      </c>
      <c r="C15" s="303">
        <v>777</v>
      </c>
      <c r="D15" s="302"/>
      <c r="E15" s="303"/>
    </row>
    <row r="16" spans="1:5" s="85" customFormat="1" ht="14.65" customHeight="1" x14ac:dyDescent="0.2">
      <c r="B16" s="302" t="s">
        <v>322</v>
      </c>
      <c r="C16" s="303">
        <v>536</v>
      </c>
      <c r="D16" s="302"/>
      <c r="E16" s="303"/>
    </row>
    <row r="17" spans="2:5" s="85" customFormat="1" ht="14.65" customHeight="1" x14ac:dyDescent="0.2">
      <c r="B17" s="302" t="s">
        <v>324</v>
      </c>
      <c r="C17" s="303">
        <v>825</v>
      </c>
      <c r="D17" s="302"/>
      <c r="E17" s="303"/>
    </row>
    <row r="18" spans="2:5" s="85" customFormat="1" ht="14.65" customHeight="1" x14ac:dyDescent="0.2">
      <c r="B18" s="302" t="s">
        <v>327</v>
      </c>
      <c r="C18" s="303">
        <v>628</v>
      </c>
      <c r="D18" s="302"/>
      <c r="E18" s="303"/>
    </row>
    <row r="19" spans="2:5" s="85" customFormat="1" ht="14.65" customHeight="1" x14ac:dyDescent="0.2">
      <c r="B19" s="302" t="s">
        <v>328</v>
      </c>
      <c r="C19" s="303">
        <v>792</v>
      </c>
      <c r="D19" s="302"/>
      <c r="E19" s="303"/>
    </row>
    <row r="20" spans="2:5" s="85" customFormat="1" ht="14.65" customHeight="1" x14ac:dyDescent="0.2">
      <c r="B20" s="302" t="s">
        <v>330</v>
      </c>
      <c r="C20" s="303">
        <v>828</v>
      </c>
      <c r="D20" s="302"/>
      <c r="E20" s="303"/>
    </row>
    <row r="21" spans="2:5" s="85" customFormat="1" ht="14.65" customHeight="1" x14ac:dyDescent="0.2">
      <c r="B21" s="302" t="s">
        <v>331</v>
      </c>
      <c r="C21" s="303">
        <v>750</v>
      </c>
      <c r="D21" s="302"/>
      <c r="E21" s="303"/>
    </row>
    <row r="22" spans="2:5" s="85" customFormat="1" ht="14.65" customHeight="1" x14ac:dyDescent="0.2">
      <c r="B22" s="302" t="s">
        <v>333</v>
      </c>
      <c r="C22" s="303">
        <v>923</v>
      </c>
      <c r="D22" s="302"/>
      <c r="E22" s="303"/>
    </row>
    <row r="23" spans="2:5" s="85" customFormat="1" ht="14.65" customHeight="1" x14ac:dyDescent="0.2">
      <c r="B23" s="302" t="s">
        <v>336</v>
      </c>
      <c r="C23" s="303">
        <v>696</v>
      </c>
      <c r="D23" s="302"/>
      <c r="E23" s="303"/>
    </row>
    <row r="24" spans="2:5" s="85" customFormat="1" ht="14.65" customHeight="1" x14ac:dyDescent="0.2">
      <c r="B24" s="302" t="s">
        <v>337</v>
      </c>
      <c r="C24" s="303">
        <v>808</v>
      </c>
      <c r="D24" s="302"/>
      <c r="E24" s="303"/>
    </row>
    <row r="25" spans="2:5" s="85" customFormat="1" ht="14.65" customHeight="1" x14ac:dyDescent="0.2">
      <c r="B25" s="302" t="s">
        <v>339</v>
      </c>
      <c r="C25" s="303">
        <v>875</v>
      </c>
      <c r="D25" s="302"/>
      <c r="E25" s="303"/>
    </row>
    <row r="26" spans="2:5" s="85" customFormat="1" ht="14.65" customHeight="1" x14ac:dyDescent="0.2">
      <c r="B26" s="302" t="s">
        <v>340</v>
      </c>
      <c r="C26" s="303">
        <v>634</v>
      </c>
      <c r="D26" s="302"/>
      <c r="E26" s="303"/>
    </row>
    <row r="27" spans="2:5" s="85" customFormat="1" ht="14.65" customHeight="1" x14ac:dyDescent="0.2">
      <c r="B27" s="302" t="s">
        <v>341</v>
      </c>
      <c r="C27" s="303">
        <v>696</v>
      </c>
      <c r="D27" s="302"/>
      <c r="E27" s="303"/>
    </row>
    <row r="28" spans="2:5" s="85" customFormat="1" ht="14.65" customHeight="1" x14ac:dyDescent="0.2">
      <c r="B28" s="302" t="s">
        <v>342</v>
      </c>
      <c r="C28" s="303">
        <v>625</v>
      </c>
      <c r="D28" s="302"/>
      <c r="E28" s="303"/>
    </row>
    <row r="29" spans="2:5" s="85" customFormat="1" ht="14.65" customHeight="1" x14ac:dyDescent="0.2">
      <c r="B29" s="302" t="s">
        <v>346</v>
      </c>
      <c r="C29" s="303">
        <v>964</v>
      </c>
      <c r="D29" s="302"/>
      <c r="E29" s="303"/>
    </row>
    <row r="30" spans="2:5" s="85" customFormat="1" ht="14.65" customHeight="1" x14ac:dyDescent="0.2">
      <c r="B30" s="302" t="s">
        <v>349</v>
      </c>
      <c r="C30" s="303">
        <v>554</v>
      </c>
      <c r="D30" s="302"/>
      <c r="E30" s="303"/>
    </row>
    <row r="31" spans="2:5" s="85" customFormat="1" ht="14.65" customHeight="1" x14ac:dyDescent="0.2">
      <c r="B31" s="302" t="s">
        <v>209</v>
      </c>
      <c r="C31" s="303">
        <v>854</v>
      </c>
      <c r="D31" s="302"/>
      <c r="E31" s="303"/>
    </row>
    <row r="32" spans="2:5" s="85" customFormat="1" ht="14.65" customHeight="1" x14ac:dyDescent="0.2">
      <c r="B32" s="302" t="s">
        <v>352</v>
      </c>
      <c r="C32" s="303">
        <v>772</v>
      </c>
      <c r="D32" s="302"/>
      <c r="E32" s="303"/>
    </row>
    <row r="33" spans="2:5" s="85" customFormat="1" ht="14.65" customHeight="1" x14ac:dyDescent="0.2">
      <c r="D33" s="302"/>
      <c r="E33" s="303"/>
    </row>
    <row r="34" spans="2:5" s="85" customFormat="1" ht="14.65" customHeight="1" x14ac:dyDescent="0.2">
      <c r="B34" s="302"/>
      <c r="C34" s="303"/>
      <c r="D34" s="302"/>
      <c r="E34" s="303"/>
    </row>
    <row r="35" spans="2:5" s="85" customFormat="1" ht="14.65" customHeight="1" x14ac:dyDescent="0.2">
      <c r="B35" s="302"/>
      <c r="C35" s="303"/>
      <c r="D35" s="302"/>
      <c r="E35" s="303"/>
    </row>
    <row r="36" spans="2:5" s="85" customFormat="1" x14ac:dyDescent="0.25">
      <c r="B36" s="345"/>
      <c r="C36" s="346"/>
      <c r="D36" s="345"/>
      <c r="E36" s="346"/>
    </row>
    <row r="47" spans="2:5" x14ac:dyDescent="0.25">
      <c r="B47" s="187"/>
    </row>
  </sheetData>
  <sheetProtection insertRows="0" selectLockedCells="1"/>
  <mergeCells count="2">
    <mergeCell ref="B9:E9"/>
    <mergeCell ref="A1:E1"/>
  </mergeCells>
  <phoneticPr fontId="2" type="noConversion"/>
  <printOptions headings="1" gridLinesSet="0"/>
  <pageMargins left="0.25" right="0" top="0.72" bottom="0.21" header="0.22" footer="0.17"/>
  <pageSetup firstPageNumber="5" orientation="landscape" r:id="rId1"/>
  <headerFooter alignWithMargins="0">
    <oddHeader>&amp;L&amp;8Page &amp;P&amp;R&amp;8Page &amp;P</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autoPageBreaks="0"/>
  </sheetPr>
  <dimension ref="A1:D24"/>
  <sheetViews>
    <sheetView showGridLines="0" zoomScaleNormal="100" workbookViewId="0">
      <selection activeCell="B20" sqref="B20"/>
    </sheetView>
  </sheetViews>
  <sheetFormatPr defaultColWidth="9.1796875" defaultRowHeight="12.5" x14ac:dyDescent="0.25"/>
  <cols>
    <col min="1" max="1" width="84.54296875" style="235" customWidth="1"/>
    <col min="2" max="2" width="31.7265625" style="234" customWidth="1"/>
    <col min="3" max="4" width="7.7265625" style="234" customWidth="1"/>
    <col min="5" max="16384" width="9.1796875" style="234"/>
  </cols>
  <sheetData>
    <row r="1" spans="1:4" x14ac:dyDescent="0.25">
      <c r="A1" s="439" t="s">
        <v>204</v>
      </c>
      <c r="B1" s="440"/>
      <c r="C1" s="233"/>
      <c r="D1" s="233"/>
    </row>
    <row r="2" spans="1:4" ht="4.5" customHeight="1" x14ac:dyDescent="0.25"/>
    <row r="3" spans="1:4" ht="7.5" customHeight="1" x14ac:dyDescent="0.25"/>
    <row r="4" spans="1:4" ht="39" customHeight="1" x14ac:dyDescent="0.25">
      <c r="A4" s="443" t="s">
        <v>170</v>
      </c>
      <c r="B4" s="442"/>
      <c r="C4" s="235"/>
      <c r="D4" s="235"/>
    </row>
    <row r="5" spans="1:4" ht="6.75" customHeight="1" x14ac:dyDescent="0.25">
      <c r="A5" s="244"/>
      <c r="B5" s="245"/>
    </row>
    <row r="6" spans="1:4" ht="26" x14ac:dyDescent="0.3">
      <c r="A6" s="365" t="s">
        <v>201</v>
      </c>
      <c r="B6" s="245"/>
    </row>
    <row r="7" spans="1:4" ht="102.75" customHeight="1" x14ac:dyDescent="0.25">
      <c r="A7" s="248"/>
      <c r="B7" s="249"/>
    </row>
    <row r="8" spans="1:4" ht="54" customHeight="1" x14ac:dyDescent="0.25">
      <c r="A8" s="441" t="s">
        <v>205</v>
      </c>
      <c r="B8" s="442"/>
      <c r="C8" s="235"/>
      <c r="D8" s="235"/>
    </row>
    <row r="9" spans="1:4" ht="6" customHeight="1" x14ac:dyDescent="0.25">
      <c r="A9" s="244"/>
      <c r="B9" s="245"/>
    </row>
    <row r="10" spans="1:4" ht="30.75" customHeight="1" x14ac:dyDescent="0.25">
      <c r="A10" s="441" t="s">
        <v>128</v>
      </c>
      <c r="B10" s="442"/>
    </row>
    <row r="11" spans="1:4" ht="4.5" customHeight="1" x14ac:dyDescent="0.25">
      <c r="A11" s="244"/>
      <c r="B11" s="245"/>
    </row>
    <row r="12" spans="1:4" ht="62.25" customHeight="1" x14ac:dyDescent="0.25">
      <c r="A12" s="441" t="s">
        <v>206</v>
      </c>
      <c r="B12" s="442"/>
    </row>
    <row r="13" spans="1:4" ht="3" customHeight="1" x14ac:dyDescent="0.25">
      <c r="A13" s="244"/>
      <c r="B13" s="245"/>
    </row>
    <row r="14" spans="1:4" ht="29.25" customHeight="1" x14ac:dyDescent="0.25">
      <c r="A14" s="441" t="s">
        <v>129</v>
      </c>
      <c r="B14" s="442"/>
    </row>
    <row r="15" spans="1:4" ht="6.75" customHeight="1" x14ac:dyDescent="0.25"/>
    <row r="16" spans="1:4" ht="13.5" customHeight="1" x14ac:dyDescent="0.25">
      <c r="A16" s="246" t="s">
        <v>124</v>
      </c>
      <c r="B16" s="242">
        <v>2</v>
      </c>
    </row>
    <row r="17" spans="1:2" ht="14.25" customHeight="1" x14ac:dyDescent="0.25">
      <c r="A17" s="241"/>
      <c r="B17" s="238" t="s">
        <v>189</v>
      </c>
    </row>
    <row r="18" spans="1:2" ht="13.5" customHeight="1" x14ac:dyDescent="0.25">
      <c r="A18" s="246" t="s">
        <v>125</v>
      </c>
      <c r="B18" s="243">
        <v>354188</v>
      </c>
    </row>
    <row r="19" spans="1:2" ht="13.5" customHeight="1" x14ac:dyDescent="0.25">
      <c r="A19" s="241"/>
      <c r="B19" s="239" t="s">
        <v>190</v>
      </c>
    </row>
    <row r="20" spans="1:2" ht="25" x14ac:dyDescent="0.25">
      <c r="A20" s="247" t="s">
        <v>127</v>
      </c>
      <c r="B20" s="242"/>
    </row>
    <row r="21" spans="1:2" ht="12.75" customHeight="1" x14ac:dyDescent="0.25">
      <c r="A21" s="241"/>
      <c r="B21" s="240" t="s">
        <v>189</v>
      </c>
    </row>
    <row r="22" spans="1:2" ht="40.5" customHeight="1" x14ac:dyDescent="0.25">
      <c r="A22" s="246" t="s">
        <v>126</v>
      </c>
      <c r="B22" s="243"/>
    </row>
    <row r="23" spans="1:2" ht="14.25" customHeight="1" x14ac:dyDescent="0.25">
      <c r="A23" s="241"/>
      <c r="B23" s="237" t="s">
        <v>190</v>
      </c>
    </row>
    <row r="24" spans="1:2" x14ac:dyDescent="0.25">
      <c r="B24" s="236"/>
    </row>
  </sheetData>
  <mergeCells count="6">
    <mergeCell ref="A1:B1"/>
    <mergeCell ref="A10:B10"/>
    <mergeCell ref="A12:B12"/>
    <mergeCell ref="A14:B14"/>
    <mergeCell ref="A4:B4"/>
    <mergeCell ref="A8:B8"/>
  </mergeCells>
  <phoneticPr fontId="2" type="noConversion"/>
  <printOptions headings="1"/>
  <pageMargins left="0.75" right="0" top="0.72" bottom="0.21" header="0.22" footer="0.17"/>
  <pageSetup firstPageNumber="5" orientation="landscape" r:id="rId1"/>
  <headerFooter alignWithMargins="0">
    <oddHeader>&amp;L&amp;8Page &amp;P&amp;R&amp;8Page &amp;P</oddHeader>
  </headerFooter>
  <drawing r:id="rId2"/>
  <legacyDrawing r:id="rId3"/>
  <oleObjects>
    <mc:AlternateContent xmlns:mc="http://schemas.openxmlformats.org/markup-compatibility/2006">
      <mc:Choice Requires="x14">
        <oleObject progId="Acrobat Document" dvAspect="DVASPECT_ICON" shapeId="16393" r:id="rId4">
          <objectPr defaultSize="0" autoPict="0" r:id="rId5">
            <anchor moveWithCells="1">
              <from>
                <xdr:col>0</xdr:col>
                <xdr:colOff>2127250</xdr:colOff>
                <xdr:row>6</xdr:row>
                <xdr:rowOff>114300</xdr:rowOff>
              </from>
              <to>
                <xdr:col>0</xdr:col>
                <xdr:colOff>3371850</xdr:colOff>
                <xdr:row>6</xdr:row>
                <xdr:rowOff>1047750</xdr:rowOff>
              </to>
            </anchor>
          </objectPr>
        </oleObject>
      </mc:Choice>
      <mc:Fallback>
        <oleObject progId="Acrobat Document" dvAspect="DVASPECT_ICON" shapeId="1639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5221C3-E398-490C-9518-EE9CD00CF0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6B1D56-EA82-469A-9BB2-87F49CC1999A}">
  <ds:schemaRefs>
    <ds:schemaRef ds:uri="http://purl.org/dc/elements/1.1/"/>
    <ds:schemaRef ds:uri="d21dc803-237d-4c68-8692-8d731fd29118"/>
    <ds:schemaRef ds:uri="http://purl.org/dc/dcmitype/"/>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4d435f69-8686-490b-bd6d-b153bf22ab50"/>
    <ds:schemaRef ds:uri="6ce3111e-7420-4802-b50a-75d4e9a0b980"/>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B3E4C547-7711-4340-9C3C-011563C596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ASA1</vt:lpstr>
      <vt:lpstr>ASA2</vt:lpstr>
      <vt:lpstr>ASA3</vt:lpstr>
      <vt:lpstr>PublishedSum 4</vt:lpstr>
      <vt:lpstr>Salary Sched 5</vt:lpstr>
      <vt:lpstr>Paym 6 (over $2,500)</vt:lpstr>
      <vt:lpstr>Paym 7 ($1000 to $2500)</vt:lpstr>
      <vt:lpstr>Paym 8 ($500 to $999)</vt:lpstr>
      <vt:lpstr>9 Contracts Exceeding 25,000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ASA20Form.xlsx</dc:title>
  <dc:creator>KOLAZ CHRISTINE</dc:creator>
  <cp:lastModifiedBy>JONIC JEANNETTE</cp:lastModifiedBy>
  <cp:lastPrinted>2020-09-24T14:06:42Z</cp:lastPrinted>
  <dcterms:created xsi:type="dcterms:W3CDTF">2001-07-03T18:32:58Z</dcterms:created>
  <dcterms:modified xsi:type="dcterms:W3CDTF">2021-01-13T21:58:35Z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